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3"/>
  <workbookPr/>
  <mc:AlternateContent xmlns:mc="http://schemas.openxmlformats.org/markup-compatibility/2006">
    <mc:Choice Requires="x15">
      <x15ac:absPath xmlns:x15ac="http://schemas.microsoft.com/office/spreadsheetml/2010/11/ac" url="C:\Users\jessicarivera\Desktop\"/>
    </mc:Choice>
  </mc:AlternateContent>
  <xr:revisionPtr revIDLastSave="0" documentId="11_281D48F0085331F2D8E19444BC380847ED343841" xr6:coauthVersionLast="47" xr6:coauthVersionMax="47" xr10:uidLastSave="{00000000-0000-0000-0000-000000000000}"/>
  <bookViews>
    <workbookView xWindow="0" yWindow="0" windowWidth="21600" windowHeight="9300" firstSheet="2" activeTab="2" xr2:uid="{00000000-000D-0000-FFFF-FFFF00000000}"/>
  </bookViews>
  <sheets>
    <sheet name="PERSONAL BK STMTS CALC" sheetId="1" r:id="rId1"/>
    <sheet name="BUSINESS BK STMTS CALC" sheetId="2" r:id="rId2"/>
    <sheet name="P&amp;L CALC" sheetId="5" r:id="rId3"/>
    <sheet name="1099 INCOME"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5" l="1"/>
  <c r="D84" i="2"/>
  <c r="D48" i="2"/>
  <c r="D79" i="1"/>
  <c r="D45" i="1"/>
  <c r="E75" i="1" l="1"/>
  <c r="G45" i="5" l="1"/>
  <c r="D46" i="5"/>
  <c r="G27" i="1"/>
  <c r="G28" i="1"/>
  <c r="G29" i="1"/>
  <c r="G30" i="1"/>
  <c r="G31" i="1"/>
  <c r="G32" i="1"/>
  <c r="G33" i="1"/>
  <c r="G34" i="1"/>
  <c r="G35" i="1"/>
  <c r="G36" i="1"/>
  <c r="G37" i="1"/>
  <c r="G38" i="1"/>
  <c r="G39" i="1"/>
  <c r="G17" i="1"/>
  <c r="G18" i="1"/>
  <c r="G19" i="1"/>
  <c r="G20" i="1"/>
  <c r="G21" i="1"/>
  <c r="G22" i="1"/>
  <c r="G23" i="1"/>
  <c r="G24" i="1"/>
  <c r="G25" i="1"/>
  <c r="G26" i="1"/>
  <c r="D52" i="5" l="1"/>
  <c r="F50" i="5" s="1"/>
  <c r="D50" i="5"/>
  <c r="D49" i="5"/>
  <c r="E48" i="5"/>
  <c r="D48" i="5"/>
  <c r="G40" i="5"/>
  <c r="G39" i="5"/>
  <c r="G38" i="5"/>
  <c r="G37" i="5"/>
  <c r="G36" i="5"/>
  <c r="G35" i="5"/>
  <c r="G34" i="5"/>
  <c r="G33" i="5"/>
  <c r="G32" i="5"/>
  <c r="G31" i="5"/>
  <c r="G30" i="5"/>
  <c r="G29" i="5"/>
  <c r="G28" i="5"/>
  <c r="G27" i="5"/>
  <c r="G26" i="5"/>
  <c r="G25" i="5"/>
  <c r="G24" i="5"/>
  <c r="G23" i="5"/>
  <c r="G22" i="5"/>
  <c r="G21" i="5"/>
  <c r="G20" i="5"/>
  <c r="G19" i="5"/>
  <c r="G18" i="5"/>
  <c r="C18" i="5"/>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G17" i="5"/>
  <c r="D83" i="2"/>
  <c r="E42" i="2"/>
  <c r="E78" i="2"/>
  <c r="E41" i="1"/>
  <c r="H76" i="1"/>
  <c r="H42" i="1"/>
  <c r="G36" i="2"/>
  <c r="G37" i="2"/>
  <c r="G38" i="2"/>
  <c r="G39" i="2"/>
  <c r="G40" i="2"/>
  <c r="G18" i="2"/>
  <c r="G19" i="2"/>
  <c r="G20" i="2"/>
  <c r="G21" i="2"/>
  <c r="G22" i="2"/>
  <c r="G23" i="2"/>
  <c r="G24" i="2"/>
  <c r="G25" i="2"/>
  <c r="G26" i="2"/>
  <c r="G27" i="2"/>
  <c r="G28" i="2"/>
  <c r="G29" i="2"/>
  <c r="G30" i="2"/>
  <c r="G31" i="2"/>
  <c r="G32" i="2"/>
  <c r="G33" i="2"/>
  <c r="G34" i="2"/>
  <c r="G35" i="2"/>
  <c r="G17" i="2"/>
  <c r="D44" i="2"/>
  <c r="D43" i="2"/>
  <c r="D47" i="2"/>
  <c r="H20" i="4"/>
  <c r="H19" i="4"/>
  <c r="G27" i="4"/>
  <c r="E20" i="4"/>
  <c r="E19" i="4"/>
  <c r="D27" i="4"/>
  <c r="G24" i="4"/>
  <c r="H14" i="4"/>
  <c r="H13" i="4"/>
  <c r="D24" i="4"/>
  <c r="E14" i="4"/>
  <c r="E13" i="4"/>
  <c r="D80" i="2"/>
  <c r="D79" i="2"/>
  <c r="D78" i="2"/>
  <c r="G76" i="2"/>
  <c r="G75" i="2"/>
  <c r="G74" i="2"/>
  <c r="G73" i="2"/>
  <c r="G72" i="2"/>
  <c r="G71" i="2"/>
  <c r="G70" i="2"/>
  <c r="G69" i="2"/>
  <c r="G68" i="2"/>
  <c r="G67" i="2"/>
  <c r="G66" i="2"/>
  <c r="G65" i="2"/>
  <c r="G64" i="2"/>
  <c r="G63" i="2"/>
  <c r="G62" i="2"/>
  <c r="G61" i="2"/>
  <c r="G60" i="2"/>
  <c r="G59" i="2"/>
  <c r="G58" i="2"/>
  <c r="G57" i="2"/>
  <c r="G56" i="2"/>
  <c r="G55" i="2"/>
  <c r="G54" i="2"/>
  <c r="C54" i="2"/>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G53" i="2"/>
  <c r="D42" i="2"/>
  <c r="C18" i="2"/>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M21" i="5" l="1"/>
  <c r="M17" i="5"/>
  <c r="D51" i="5"/>
  <c r="G47" i="5" s="1"/>
  <c r="M16" i="5"/>
  <c r="M20" i="5"/>
  <c r="M57" i="2"/>
  <c r="M53" i="2"/>
  <c r="M56" i="2"/>
  <c r="M58" i="2" s="1"/>
  <c r="D81" i="2"/>
  <c r="M21" i="2"/>
  <c r="E30" i="4"/>
  <c r="E31" i="4" s="1"/>
  <c r="E32" i="4" s="1"/>
  <c r="M16" i="2"/>
  <c r="M17" i="2"/>
  <c r="D45" i="2"/>
  <c r="D46" i="2" s="1"/>
  <c r="F48" i="2" s="1"/>
  <c r="E47" i="2" s="1"/>
  <c r="M52" i="2"/>
  <c r="M20" i="2"/>
  <c r="M54" i="2" l="1"/>
  <c r="M18" i="5"/>
  <c r="M22" i="5"/>
  <c r="D82" i="2"/>
  <c r="F84" i="2" s="1"/>
  <c r="E83" i="2" s="1"/>
  <c r="M22" i="2"/>
  <c r="M18" i="2"/>
  <c r="D77" i="1" l="1"/>
  <c r="D76" i="1"/>
  <c r="D75" i="1"/>
  <c r="G73" i="1"/>
  <c r="G72" i="1"/>
  <c r="G71" i="1"/>
  <c r="G70" i="1"/>
  <c r="G69" i="1"/>
  <c r="G68" i="1"/>
  <c r="G67" i="1"/>
  <c r="G66" i="1"/>
  <c r="G65" i="1"/>
  <c r="G64" i="1"/>
  <c r="G63" i="1"/>
  <c r="G62" i="1"/>
  <c r="G61" i="1"/>
  <c r="G60" i="1"/>
  <c r="G59" i="1"/>
  <c r="G58" i="1"/>
  <c r="G57" i="1"/>
  <c r="G56" i="1"/>
  <c r="G55" i="1"/>
  <c r="G54" i="1"/>
  <c r="G53" i="1"/>
  <c r="G52" i="1"/>
  <c r="G51" i="1"/>
  <c r="C51" i="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G50" i="1"/>
  <c r="G16" i="1"/>
  <c r="D43" i="1"/>
  <c r="D42" i="1"/>
  <c r="D41" i="1"/>
  <c r="M54" i="1" l="1"/>
  <c r="M50" i="1"/>
  <c r="D78" i="1"/>
  <c r="F77" i="1" s="1"/>
  <c r="F79" i="1" s="1"/>
  <c r="M53" i="1"/>
  <c r="M49" i="1"/>
  <c r="M20" i="1"/>
  <c r="M16" i="1"/>
  <c r="M15" i="1"/>
  <c r="M19" i="1"/>
  <c r="D44" i="1"/>
  <c r="F43" i="1" s="1"/>
  <c r="F45" i="1" s="1"/>
  <c r="M55" i="1" l="1"/>
  <c r="M17" i="1"/>
  <c r="M51" i="1"/>
  <c r="M21" i="1"/>
  <c r="C17" i="1" l="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Misty Glover</author>
  </authors>
  <commentList>
    <comment ref="C9" authorId="0" shapeId="0" xr:uid="{00000000-0006-0000-0000-000001000000}">
      <text>
        <r>
          <rPr>
            <b/>
            <sz val="9"/>
            <color indexed="81"/>
            <rFont val="Tahoma"/>
            <family val="2"/>
          </rPr>
          <t>Monthly net income stated on the initial 
Uniform Residential Loan Application</t>
        </r>
        <r>
          <rPr>
            <sz val="9"/>
            <color indexed="81"/>
            <rFont val="Tahoma"/>
            <family val="2"/>
          </rPr>
          <t xml:space="preserve">
</t>
        </r>
      </text>
    </comment>
    <comment ref="C10" authorId="0" shapeId="0" xr:uid="{00000000-0006-0000-0000-000002000000}">
      <text>
        <r>
          <rPr>
            <b/>
            <sz val="9"/>
            <color indexed="81"/>
            <rFont val="Tahoma"/>
            <family val="2"/>
          </rPr>
          <t>See Product Matrix for Additional Requirements Related to Income Trends for DTI above or below 36% Threshhold</t>
        </r>
        <r>
          <rPr>
            <sz val="9"/>
            <color indexed="81"/>
            <rFont val="Tahoma"/>
            <family val="2"/>
          </rPr>
          <t xml:space="preserve">
</t>
        </r>
      </text>
    </comment>
    <comment ref="F10" authorId="0" shapeId="0" xr:uid="{00000000-0006-0000-0000-000003000000}">
      <text>
        <r>
          <rPr>
            <b/>
            <sz val="9"/>
            <color indexed="81"/>
            <rFont val="Tahoma"/>
            <family val="2"/>
          </rPr>
          <t> At least one borrower must have 51% or more of their qualifying income coming from self-employment
 Percentage of self-employment ownership
-Personal Bank Statement Option: Minimum 25% ownership
-Business Bank Statement Option: Minimum 50% ownership</t>
        </r>
        <r>
          <rPr>
            <sz val="9"/>
            <color indexed="81"/>
            <rFont val="Tahoma"/>
            <family val="2"/>
          </rPr>
          <t xml:space="preserve">
</t>
        </r>
      </text>
    </comment>
    <comment ref="C12" authorId="0" shapeId="0" xr:uid="{00000000-0006-0000-0000-000004000000}">
      <text>
        <r>
          <rPr>
            <b/>
            <sz val="9"/>
            <color indexed="81"/>
            <rFont val="Tahoma"/>
            <family val="2"/>
          </rPr>
          <t>Note: Multiple accounts permitted. Combination of personal and business accounts not permitted.</t>
        </r>
        <r>
          <rPr>
            <sz val="9"/>
            <color indexed="81"/>
            <rFont val="Tahoma"/>
            <family val="2"/>
          </rPr>
          <t xml:space="preserve">
</t>
        </r>
      </text>
    </comment>
    <comment ref="F15" authorId="0" shapeId="0" xr:uid="{00000000-0006-0000-0000-000005000000}">
      <text>
        <r>
          <rPr>
            <b/>
            <sz val="9"/>
            <color indexed="39"/>
            <rFont val="Tahoma"/>
            <family val="2"/>
          </rPr>
          <t>Unacceptable Deposits: Include but are not limited to the following:</t>
        </r>
        <r>
          <rPr>
            <b/>
            <sz val="9"/>
            <color indexed="81"/>
            <rFont val="Tahoma"/>
            <family val="2"/>
          </rPr>
          <t xml:space="preserve">
o Cash advances from credit cards
o Income sources already taken into account
o Non-business related account transfers
o Tax refunds
o Product returns/credits
o Gift funds
o Credit line deposits/business financing
o Paycheck Protection Program (PPP) loans</t>
        </r>
        <r>
          <rPr>
            <sz val="9"/>
            <color indexed="81"/>
            <rFont val="Tahoma"/>
            <family val="2"/>
          </rPr>
          <t xml:space="preserve">
</t>
        </r>
      </text>
    </comment>
    <comment ref="C16" authorId="0" shapeId="0" xr:uid="{00000000-0006-0000-0000-000006000000}">
      <text>
        <r>
          <rPr>
            <b/>
            <sz val="9"/>
            <color indexed="81"/>
            <rFont val="Tahoma"/>
            <family val="2"/>
          </rPr>
          <t>Enter Date of Most Recent Bank Statement</t>
        </r>
        <r>
          <rPr>
            <sz val="9"/>
            <color indexed="81"/>
            <rFont val="Tahoma"/>
            <family val="2"/>
          </rPr>
          <t xml:space="preserve">
</t>
        </r>
      </text>
    </comment>
    <comment ref="C41" authorId="0" shapeId="0" xr:uid="{00000000-0006-0000-0000-000007000000}">
      <text>
        <r>
          <rPr>
            <b/>
            <sz val="9"/>
            <color indexed="39"/>
            <rFont val="Tahoma"/>
            <family val="2"/>
          </rPr>
          <t>Non-Sufficient Funds (NSF)/Overdraft Protection</t>
        </r>
        <r>
          <rPr>
            <b/>
            <sz val="9"/>
            <color indexed="81"/>
            <rFont val="Tahoma"/>
            <family val="2"/>
          </rPr>
          <t xml:space="preserve">
-NSF: With a satisfactory LOE, no more than 3 NSFs are permitted in the last 12 months
-Overdraft Protection: An overdraft is any occurrence whereby the account balance goes negative but is linked to another depository account or line of credit with the same financial institution. Such occurrences are not considered in the 3 occurrence limit described above provided the account does not reflect in a negative balance, the account shows a transfer from the other account, and the underwriter has no concerns over the viability of the business. A satisfactory LOE
is also required. </t>
        </r>
        <r>
          <rPr>
            <sz val="9"/>
            <color indexed="81"/>
            <rFont val="Tahoma"/>
            <family val="2"/>
          </rPr>
          <t xml:space="preserve">
</t>
        </r>
      </text>
    </comment>
    <comment ref="F43" authorId="0" shapeId="0" xr:uid="{00000000-0006-0000-0000-000008000000}">
      <text>
        <r>
          <rPr>
            <b/>
            <sz val="9"/>
            <color indexed="81"/>
            <rFont val="Tahoma"/>
            <family val="2"/>
          </rPr>
          <t>Calculation based on total adjusted deposits averaged over 12 or 24 months</t>
        </r>
        <r>
          <rPr>
            <sz val="9"/>
            <color indexed="81"/>
            <rFont val="Tahoma"/>
            <family val="2"/>
          </rPr>
          <t xml:space="preserve">
</t>
        </r>
      </text>
    </comment>
    <comment ref="F49" authorId="0" shapeId="0" xr:uid="{00000000-0006-0000-0000-000009000000}">
      <text>
        <r>
          <rPr>
            <b/>
            <sz val="9"/>
            <color indexed="39"/>
            <rFont val="Tahoma"/>
            <family val="2"/>
          </rPr>
          <t>Unacceptable Deposits: Include but are not limited to the following:</t>
        </r>
        <r>
          <rPr>
            <b/>
            <sz val="9"/>
            <color indexed="81"/>
            <rFont val="Tahoma"/>
            <family val="2"/>
          </rPr>
          <t xml:space="preserve">
o Cash advances from credit cards
o Income sources already taken into account
o Non-business related account transfers
o Tax refunds
o Product returns/credits
o Gift funds
o Credit line deposits/business financing
o Paycheck Protection Program (PPP) loans</t>
        </r>
        <r>
          <rPr>
            <sz val="9"/>
            <color indexed="81"/>
            <rFont val="Tahoma"/>
            <family val="2"/>
          </rPr>
          <t xml:space="preserve">
</t>
        </r>
      </text>
    </comment>
    <comment ref="C75" authorId="0" shapeId="0" xr:uid="{00000000-0006-0000-0000-00000A000000}">
      <text>
        <r>
          <rPr>
            <b/>
            <sz val="9"/>
            <color indexed="39"/>
            <rFont val="Tahoma"/>
            <family val="2"/>
          </rPr>
          <t>Non-Sufficient Funds (NSF)/Overdraft Protection</t>
        </r>
        <r>
          <rPr>
            <b/>
            <sz val="9"/>
            <color indexed="81"/>
            <rFont val="Tahoma"/>
            <family val="2"/>
          </rPr>
          <t xml:space="preserve">
-NSF: With a satisfactory LOE, no more than 3 NSFs are permitted in the last 12 months
-Overdraft Protection: An overdraft is any occurrence whereby the account balance goes negative but is linked to another depository account or line of credit with the same financial institution. Such occurrences are not considered in the 3 occurrence limit described above provided the account does not reflect in a negative balance, the account shows a transfer from the other account, and the underwriter has no concerns over the viability of the business. A satisfactory LOE
is also required.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Misty Glover</author>
  </authors>
  <commentList>
    <comment ref="C10" authorId="0" shapeId="0" xr:uid="{00000000-0006-0000-0100-000001000000}">
      <text>
        <r>
          <rPr>
            <b/>
            <sz val="9"/>
            <color indexed="81"/>
            <rFont val="Tahoma"/>
            <family val="2"/>
          </rPr>
          <t>Monthly net income stated on the initial Uniform Residential Loan Application</t>
        </r>
        <r>
          <rPr>
            <sz val="9"/>
            <color indexed="81"/>
            <rFont val="Tahoma"/>
            <family val="2"/>
          </rPr>
          <t xml:space="preserve">
</t>
        </r>
      </text>
    </comment>
    <comment ref="C12" authorId="0" shapeId="0" xr:uid="{00000000-0006-0000-0100-000002000000}">
      <text>
        <r>
          <rPr>
            <b/>
            <sz val="9"/>
            <color indexed="81"/>
            <rFont val="Tahoma"/>
            <family val="2"/>
          </rPr>
          <t xml:space="preserve">See </t>
        </r>
        <r>
          <rPr>
            <b/>
            <sz val="9"/>
            <color indexed="39"/>
            <rFont val="Tahoma"/>
            <family val="2"/>
          </rPr>
          <t>Product Matrix</t>
        </r>
        <r>
          <rPr>
            <b/>
            <sz val="9"/>
            <color indexed="81"/>
            <rFont val="Tahoma"/>
            <family val="2"/>
          </rPr>
          <t xml:space="preserve"> for Additional Requirements Related to Income Trends for DTI above or below 36% Threshhold</t>
        </r>
      </text>
    </comment>
    <comment ref="F16" authorId="0" shapeId="0" xr:uid="{00000000-0006-0000-0100-000003000000}">
      <text>
        <r>
          <rPr>
            <b/>
            <sz val="9"/>
            <color indexed="39"/>
            <rFont val="Tahoma"/>
            <family val="2"/>
          </rPr>
          <t>Unacceptable Deposits: Include but are not limited to the following:</t>
        </r>
        <r>
          <rPr>
            <b/>
            <sz val="9"/>
            <color indexed="81"/>
            <rFont val="Tahoma"/>
            <family val="2"/>
          </rPr>
          <t xml:space="preserve">
o Cash advances from credit cards
o Income sources already taken into account
o Non-business related account transfers
o Tax refunds
o Product returns/credits
o Gift funds
o Credit line deposits/business financing
o Paycheck Protection Program (PPP) loans</t>
        </r>
        <r>
          <rPr>
            <sz val="9"/>
            <color indexed="81"/>
            <rFont val="Tahoma"/>
            <family val="2"/>
          </rPr>
          <t xml:space="preserve">
</t>
        </r>
      </text>
    </comment>
    <comment ref="C17" authorId="0" shapeId="0" xr:uid="{00000000-0006-0000-0100-000004000000}">
      <text>
        <r>
          <rPr>
            <b/>
            <sz val="9"/>
            <color indexed="81"/>
            <rFont val="Tahoma"/>
            <family val="2"/>
          </rPr>
          <t>Enter date of most recent bank statement</t>
        </r>
      </text>
    </comment>
    <comment ref="C42" authorId="0" shapeId="0" xr:uid="{00000000-0006-0000-0100-000005000000}">
      <text>
        <r>
          <rPr>
            <b/>
            <sz val="9"/>
            <color indexed="39"/>
            <rFont val="Tahoma"/>
            <family val="2"/>
          </rPr>
          <t>Non-Sufficient Funds (NSF)/Overdraft Protection</t>
        </r>
        <r>
          <rPr>
            <b/>
            <sz val="9"/>
            <color indexed="81"/>
            <rFont val="Tahoma"/>
            <family val="2"/>
          </rPr>
          <t xml:space="preserve">
-NSF: With a satisfactory LOE, no more than 3 NSFs are permitted in the last 12 months
-Overdraft Protection: An overdraft is any occurrence whereby the account balance goes negative but is linked to another depository account or line of credit with the same financial institution. Such occurrences are not considered in the 3 occurrence limit described above provided the account does not reflect in a negative balance, the account shows a transfer from the other account, and the underwriter has no concerns over the viability of the business. A satisfactory LOE
is also required. </t>
        </r>
        <r>
          <rPr>
            <sz val="9"/>
            <color indexed="81"/>
            <rFont val="Tahoma"/>
            <family val="2"/>
          </rPr>
          <t xml:space="preserve">
</t>
        </r>
      </text>
    </comment>
    <comment ref="G42" authorId="0" shapeId="0" xr:uid="{00000000-0006-0000-0100-000006000000}">
      <text>
        <r>
          <rPr>
            <b/>
            <sz val="9"/>
            <color indexed="81"/>
            <rFont val="Tahoma"/>
            <family val="2"/>
          </rPr>
          <t xml:space="preserve">Businesses within an industry that experience higher expense factors are </t>
        </r>
        <r>
          <rPr>
            <b/>
            <sz val="9"/>
            <color indexed="39"/>
            <rFont val="Tahoma"/>
            <family val="2"/>
          </rPr>
          <t>not
eligible</t>
        </r>
        <r>
          <rPr>
            <b/>
            <sz val="9"/>
            <color indexed="81"/>
            <rFont val="Tahoma"/>
            <family val="2"/>
          </rPr>
          <t xml:space="preserve"> for the 50% Fixed Expense option and must utilize another option.
Higher expense factor industries include, but are not limited to the following:
o Construction
o Manufacturing
o Retail and Wholesale Trade
o Hospitality, Food and Beverage Services
o Transportation
 The business narrative form should be used to determine if the borrower’s business is eligible for the Fixed Expense option based on the reasonableness
of expenses</t>
        </r>
        <r>
          <rPr>
            <sz val="9"/>
            <color indexed="81"/>
            <rFont val="Tahoma"/>
            <family val="2"/>
          </rPr>
          <t xml:space="preserve">
</t>
        </r>
      </text>
    </comment>
    <comment ref="G43" authorId="0" shapeId="0" xr:uid="{00000000-0006-0000-0100-000007000000}">
      <text>
        <r>
          <rPr>
            <b/>
            <sz val="9"/>
            <color indexed="81"/>
            <rFont val="Tahoma"/>
            <family val="2"/>
          </rPr>
          <t>Enter actual expense ratio of the business as determined via a CPA/accountant/tax preparer.</t>
        </r>
        <r>
          <rPr>
            <sz val="9"/>
            <color indexed="81"/>
            <rFont val="Tahoma"/>
            <family val="2"/>
          </rPr>
          <t xml:space="preserve">
</t>
        </r>
      </text>
    </comment>
    <comment ref="G45" authorId="0" shapeId="0" xr:uid="{00000000-0006-0000-0100-000008000000}">
      <text>
        <r>
          <rPr>
            <b/>
            <sz val="9"/>
            <color indexed="81"/>
            <rFont val="Tahoma"/>
            <family val="2"/>
          </rPr>
          <t>Enter expense factor that will be applied for calculation of earnings</t>
        </r>
        <r>
          <rPr>
            <sz val="9"/>
            <color indexed="81"/>
            <rFont val="Tahoma"/>
            <family val="2"/>
          </rPr>
          <t xml:space="preserve">
</t>
        </r>
      </text>
    </comment>
    <comment ref="F52" authorId="0" shapeId="0" xr:uid="{00000000-0006-0000-0100-000009000000}">
      <text>
        <r>
          <rPr>
            <b/>
            <sz val="9"/>
            <color indexed="39"/>
            <rFont val="Tahoma"/>
            <family val="2"/>
          </rPr>
          <t>Unacceptable Deposits: Include but are not limited to the following:</t>
        </r>
        <r>
          <rPr>
            <b/>
            <sz val="9"/>
            <color indexed="81"/>
            <rFont val="Tahoma"/>
            <family val="2"/>
          </rPr>
          <t xml:space="preserve">
o Cash advances from credit cards
o Income sources already taken into account
o Non-business related account transfers
o Tax refunds
o Product returns/credits
o Gift funds
o Credit line deposits/business financing
o Paycheck Protection Program (PPP) loans</t>
        </r>
        <r>
          <rPr>
            <sz val="9"/>
            <color indexed="81"/>
            <rFont val="Tahoma"/>
            <family val="2"/>
          </rPr>
          <t xml:space="preserve">
</t>
        </r>
      </text>
    </comment>
    <comment ref="C78" authorId="0" shapeId="0" xr:uid="{00000000-0006-0000-0100-00000A000000}">
      <text>
        <r>
          <rPr>
            <b/>
            <sz val="9"/>
            <color indexed="39"/>
            <rFont val="Tahoma"/>
            <family val="2"/>
          </rPr>
          <t>Non-Sufficient Funds (NSF)/Overdraft Protection</t>
        </r>
        <r>
          <rPr>
            <b/>
            <sz val="9"/>
            <color indexed="81"/>
            <rFont val="Tahoma"/>
            <family val="2"/>
          </rPr>
          <t xml:space="preserve">
-NSF: With a satisfactory LOE, no more than 3 NSFs are permitted in the last 12 months
-Overdraft Protection: An overdraft is any occurrence whereby the account balance goes negative but is linked to another depository account or line of credit with the same financial institution. Such occurrences are not considered in the 3 occurrence limit described above provided the account does not reflect in a negative balance, the account shows a transfer from the other account, and the underwriter has no concerns over the viability of the business. A satisfactory LOE
is also required.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Misty Glover</author>
  </authors>
  <commentList>
    <comment ref="C10" authorId="0" shapeId="0" xr:uid="{00000000-0006-0000-0200-000001000000}">
      <text>
        <r>
          <rPr>
            <b/>
            <sz val="9"/>
            <color indexed="81"/>
            <rFont val="Tahoma"/>
            <family val="2"/>
          </rPr>
          <t>Monthly net income stated on the Uniform Residential Loan Application</t>
        </r>
        <r>
          <rPr>
            <sz val="9"/>
            <color indexed="81"/>
            <rFont val="Tahoma"/>
            <family val="2"/>
          </rPr>
          <t xml:space="preserve">
</t>
        </r>
      </text>
    </comment>
    <comment ref="C12" authorId="0" shapeId="0" xr:uid="{00000000-0006-0000-0200-000002000000}">
      <text>
        <r>
          <rPr>
            <b/>
            <sz val="9"/>
            <color indexed="81"/>
            <rFont val="Tahoma"/>
            <family val="2"/>
          </rPr>
          <t xml:space="preserve">See </t>
        </r>
        <r>
          <rPr>
            <b/>
            <sz val="9"/>
            <color indexed="39"/>
            <rFont val="Tahoma"/>
            <family val="2"/>
          </rPr>
          <t>Product Matrix</t>
        </r>
        <r>
          <rPr>
            <b/>
            <sz val="9"/>
            <color indexed="81"/>
            <rFont val="Tahoma"/>
            <family val="2"/>
          </rPr>
          <t xml:space="preserve"> for Additional Requirements Related to Income Trends for DTI above or below 36% Threshhold</t>
        </r>
      </text>
    </comment>
    <comment ref="F16" authorId="0" shapeId="0" xr:uid="{00000000-0006-0000-0200-000003000000}">
      <text>
        <r>
          <rPr>
            <b/>
            <sz val="9"/>
            <color indexed="39"/>
            <rFont val="Tahoma"/>
            <family val="2"/>
          </rPr>
          <t>Unacceptable Deposits: Include but are not limited to the following:</t>
        </r>
        <r>
          <rPr>
            <b/>
            <sz val="9"/>
            <color indexed="81"/>
            <rFont val="Tahoma"/>
            <family val="2"/>
          </rPr>
          <t xml:space="preserve">
o Cash advances from credit cards
o Income sources already taken into account
o Non-business related account transfers
o Tax refunds
o Product returns/credits
o Gift funds
o Credit line deposits/business financing
o Paycheck Protection Program (PPP) loans</t>
        </r>
        <r>
          <rPr>
            <sz val="9"/>
            <color indexed="81"/>
            <rFont val="Tahoma"/>
            <family val="2"/>
          </rPr>
          <t xml:space="preserve">
</t>
        </r>
      </text>
    </comment>
    <comment ref="C17" authorId="0" shapeId="0" xr:uid="{00000000-0006-0000-0200-000004000000}">
      <text>
        <r>
          <rPr>
            <b/>
            <sz val="9"/>
            <color indexed="81"/>
            <rFont val="Tahoma"/>
            <family val="2"/>
          </rPr>
          <t>Enter date of most recent bank statement</t>
        </r>
        <r>
          <rPr>
            <sz val="9"/>
            <color indexed="81"/>
            <rFont val="Tahoma"/>
            <family val="2"/>
          </rPr>
          <t xml:space="preserve">
</t>
        </r>
      </text>
    </comment>
    <comment ref="C45" authorId="0" shapeId="0" xr:uid="{00000000-0006-0000-0200-000005000000}">
      <text>
        <r>
          <rPr>
            <b/>
            <sz val="9"/>
            <color indexed="81"/>
            <rFont val="Tahoma"/>
            <family val="2"/>
          </rPr>
          <t>Note any add-backs and rationale in comments below</t>
        </r>
        <r>
          <rPr>
            <sz val="9"/>
            <color indexed="81"/>
            <rFont val="Tahoma"/>
            <family val="2"/>
          </rPr>
          <t xml:space="preserve">
</t>
        </r>
      </text>
    </comment>
    <comment ref="C48" authorId="0" shapeId="0" xr:uid="{00000000-0006-0000-0200-000006000000}">
      <text>
        <r>
          <rPr>
            <b/>
            <sz val="9"/>
            <color indexed="39"/>
            <rFont val="Tahoma"/>
            <family val="2"/>
          </rPr>
          <t>Non-Sufficient Funds (NSF)/Overdraft Protection</t>
        </r>
        <r>
          <rPr>
            <b/>
            <sz val="9"/>
            <color indexed="81"/>
            <rFont val="Tahoma"/>
            <family val="2"/>
          </rPr>
          <t xml:space="preserve">
-NSF: With a satisfactory LOE, no more than 3 NSFs are permitted in the last 12 months
-Overdraft Protection: An overdraft is any occurrence whereby the account balance goes negative but is linked to another depository account or line of credit with the same financial institution. Such occurrences are not considered in the 3 occurrence limit described above provided the account does not reflect in a negative balance, the account shows a transfer from the other account, and the underwriter has no concerns over the viability of the business. A satisfactory LOE
is also required.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Misty Glover</author>
  </authors>
  <commentList>
    <comment ref="C9" authorId="0" shapeId="0" xr:uid="{00000000-0006-0000-0300-000001000000}">
      <text>
        <r>
          <rPr>
            <b/>
            <sz val="9"/>
            <color indexed="81"/>
            <rFont val="Tahoma"/>
            <family val="2"/>
          </rPr>
          <t>Borrower must be 100% commission or independent contractor</t>
        </r>
        <r>
          <rPr>
            <sz val="9"/>
            <color indexed="81"/>
            <rFont val="Tahoma"/>
            <family val="2"/>
          </rPr>
          <t xml:space="preserve">
</t>
        </r>
      </text>
    </comment>
  </commentList>
</comments>
</file>

<file path=xl/sharedStrings.xml><?xml version="1.0" encoding="utf-8"?>
<sst xmlns="http://schemas.openxmlformats.org/spreadsheetml/2006/main" count="211" uniqueCount="79">
  <si>
    <t>CORRESPONDENT BANK STATEMENT INCOME CALCULATION TOOL</t>
  </si>
  <si>
    <t xml:space="preserve">Borrower Name: </t>
  </si>
  <si>
    <t>Seller Name:</t>
  </si>
  <si>
    <t>Investor Loan #:</t>
  </si>
  <si>
    <t>Seller Loan #:</t>
  </si>
  <si>
    <t xml:space="preserve">Date: </t>
  </si>
  <si>
    <t xml:space="preserve"># of Bank Accounts: </t>
  </si>
  <si>
    <t>Disclosed Monthly Income:</t>
  </si>
  <si>
    <t xml:space="preserve">Company Name: </t>
  </si>
  <si>
    <t xml:space="preserve">DTI: </t>
  </si>
  <si>
    <t>Ownership %:</t>
  </si>
  <si>
    <t>Number of Months:</t>
  </si>
  <si>
    <t xml:space="preserve">Business Type: </t>
  </si>
  <si>
    <t>Calculation Using PERSONAL Bank Statements</t>
  </si>
  <si>
    <t>Bank Account # 1 Details</t>
  </si>
  <si>
    <t>Bank Name:</t>
  </si>
  <si>
    <t>Last 4 Digits of Acct#:</t>
  </si>
  <si>
    <t># Mos</t>
  </si>
  <si>
    <t>Bank Statement Date
Beginning with Most Recent</t>
  </si>
  <si>
    <t>Total Monthly Deposits</t>
  </si>
  <si>
    <t>Less Unallowable Deposits</t>
  </si>
  <si>
    <t>Reason for Exclusion(s):</t>
  </si>
  <si>
    <t>Adjusted Deposits:</t>
  </si>
  <si>
    <t># of NSF's</t>
  </si>
  <si>
    <t>Months 1 - 6 Average:</t>
  </si>
  <si>
    <t>Months 7 - 12 Average:</t>
  </si>
  <si>
    <t>Increase / Decline (%)</t>
  </si>
  <si>
    <t>Months 1 - 12 Average:</t>
  </si>
  <si>
    <t xml:space="preserve">Months 13 - 24 Average: </t>
  </si>
  <si>
    <t>Total NSF's:</t>
  </si>
  <si>
    <t>Average Monthly Earnings Calculated Account #1:</t>
  </si>
  <si>
    <t>Total Deposits:</t>
  </si>
  <si>
    <t>Months</t>
  </si>
  <si>
    <t>Less Unallowable Deposits:</t>
  </si>
  <si>
    <t>Total Adjusted Deposits:</t>
  </si>
  <si>
    <t>Ownership %</t>
  </si>
  <si>
    <t>Bank Account # 2 Details</t>
  </si>
  <si>
    <t>Month</t>
  </si>
  <si>
    <t>Additional Underwriter Comments:</t>
  </si>
  <si>
    <t>Bayview Loan #:</t>
  </si>
  <si>
    <t>Disclosed Income:</t>
  </si>
  <si>
    <t xml:space="preserve">Calc Method|Expense Factor: </t>
  </si>
  <si>
    <t>Calculation Using BUSINESS Bank Statements</t>
  </si>
  <si>
    <t>Option 1 - Fixed Exp Factor:</t>
  </si>
  <si>
    <t>Option 2 - Expense Factor:</t>
  </si>
  <si>
    <r>
      <rPr>
        <b/>
        <sz val="12"/>
        <rFont val="Calibri"/>
        <family val="2"/>
        <scheme val="minor"/>
      </rPr>
      <t>Enter</t>
    </r>
    <r>
      <rPr>
        <b/>
        <sz val="12"/>
        <color theme="1"/>
        <rFont val="Calibri"/>
        <family val="2"/>
        <scheme val="minor"/>
      </rPr>
      <t xml:space="preserve"> Expense Factor Used:</t>
    </r>
  </si>
  <si>
    <t>Expense Factor:</t>
  </si>
  <si>
    <t>Months:</t>
  </si>
  <si>
    <t>Average Monthly Earnings Calculated:</t>
  </si>
  <si>
    <t>Enter Expense Factor Used:</t>
  </si>
  <si>
    <t xml:space="preserve">Months: </t>
  </si>
  <si>
    <t>Option 3 - P&amp;L</t>
  </si>
  <si>
    <t>Calculation Using Third Party Prepared Profit &amp; Loss Statement</t>
  </si>
  <si>
    <t>Bank Account Details</t>
  </si>
  <si>
    <t>Profit &amp; Loss Details</t>
  </si>
  <si>
    <t>Net Profit:</t>
  </si>
  <si>
    <t>Gross Receipts from P&amp;L:</t>
  </si>
  <si>
    <t>Plus Standard Add-Backs</t>
  </si>
  <si>
    <t>Minimum Deposits Required:</t>
  </si>
  <si>
    <t>Adjust Net Profit:</t>
  </si>
  <si>
    <t>P&amp;L Income Supported:</t>
  </si>
  <si>
    <t>NET INCOME FROM P&amp;L USED:</t>
  </si>
  <si>
    <t xml:space="preserve"># of Years Used: </t>
  </si>
  <si>
    <t>1 Year</t>
  </si>
  <si>
    <t>Calculation Using 1099s or 1099 Transcript(s)</t>
  </si>
  <si>
    <t>2 Years</t>
  </si>
  <si>
    <t>Business #1:</t>
  </si>
  <si>
    <t>Business #2:</t>
  </si>
  <si>
    <t>Year</t>
  </si>
  <si>
    <t>Gross 1099 Income</t>
  </si>
  <si>
    <t>Business #3:</t>
  </si>
  <si>
    <t>Business #4:</t>
  </si>
  <si>
    <t>Business #1</t>
  </si>
  <si>
    <t>Business #2</t>
  </si>
  <si>
    <t>Business #3</t>
  </si>
  <si>
    <t>Business #4</t>
  </si>
  <si>
    <t>Total Combined Income All 1099s:</t>
  </si>
  <si>
    <t>Less 10% Expense Factor:</t>
  </si>
  <si>
    <t>Calculated Monthly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</si>
</sst>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mmm\-yyyy"/>
    <numFmt numFmtId="165" formatCode="&quot;$&quot;#,##0.00"/>
    <numFmt numFmtId="166" formatCode="&quot;$&quot;#,##0"/>
  </numFmts>
  <fonts count="21">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sz val="9"/>
      <color indexed="81"/>
      <name val="Tahoma"/>
      <family val="2"/>
    </font>
    <font>
      <b/>
      <sz val="9"/>
      <color indexed="81"/>
      <name val="Tahoma"/>
      <family val="2"/>
    </font>
    <font>
      <b/>
      <sz val="9"/>
      <color indexed="39"/>
      <name val="Tahoma"/>
      <family val="2"/>
    </font>
    <font>
      <sz val="8"/>
      <color theme="1"/>
      <name val="Calibri"/>
      <family val="2"/>
      <scheme val="minor"/>
    </font>
    <font>
      <b/>
      <sz val="11"/>
      <name val="Calibri"/>
      <family val="2"/>
      <scheme val="minor"/>
    </font>
    <font>
      <sz val="11"/>
      <name val="Calibri"/>
      <family val="2"/>
      <scheme val="minor"/>
    </font>
    <font>
      <b/>
      <sz val="11"/>
      <color rgb="FF0000FF"/>
      <name val="Calibri"/>
      <family val="2"/>
      <scheme val="minor"/>
    </font>
    <font>
      <b/>
      <sz val="10"/>
      <color theme="1"/>
      <name val="Calibri"/>
      <family val="2"/>
      <scheme val="minor"/>
    </font>
    <font>
      <sz val="11"/>
      <color rgb="FFFF0000"/>
      <name val="Calibri"/>
      <family val="2"/>
      <scheme val="minor"/>
    </font>
    <font>
      <b/>
      <sz val="18"/>
      <color rgb="FF002060"/>
      <name val="Calibri"/>
      <family val="2"/>
      <scheme val="minor"/>
    </font>
    <font>
      <b/>
      <sz val="11"/>
      <color rgb="FFC00000"/>
      <name val="Calibri"/>
      <family val="2"/>
      <scheme val="minor"/>
    </font>
    <font>
      <b/>
      <sz val="11"/>
      <color rgb="FF00B050"/>
      <name val="Calibri"/>
      <family val="2"/>
      <scheme val="minor"/>
    </font>
    <font>
      <b/>
      <sz val="10"/>
      <color rgb="FFC00000"/>
      <name val="Calibri"/>
      <family val="2"/>
      <scheme val="minor"/>
    </font>
    <font>
      <b/>
      <sz val="10"/>
      <name val="Calibri"/>
      <family val="2"/>
      <scheme val="minor"/>
    </font>
    <font>
      <b/>
      <sz val="12"/>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23">
    <xf numFmtId="0" fontId="0" fillId="0" borderId="0" xfId="0"/>
    <xf numFmtId="0" fontId="0" fillId="0" borderId="2" xfId="0" applyBorder="1"/>
    <xf numFmtId="0" fontId="1" fillId="2" borderId="0" xfId="0" applyFont="1" applyFill="1"/>
    <xf numFmtId="0" fontId="1" fillId="2" borderId="2" xfId="0" applyFont="1" applyFill="1" applyBorder="1"/>
    <xf numFmtId="0" fontId="0" fillId="0" borderId="0" xfId="0" applyAlignment="1">
      <alignment horizontal="center"/>
    </xf>
    <xf numFmtId="0" fontId="0" fillId="0" borderId="0" xfId="0" applyAlignment="1">
      <alignment vertical="center"/>
    </xf>
    <xf numFmtId="165" fontId="0" fillId="0" borderId="5" xfId="0" applyNumberFormat="1" applyBorder="1"/>
    <xf numFmtId="0" fontId="0" fillId="0" borderId="6" xfId="0" applyBorder="1"/>
    <xf numFmtId="165" fontId="0" fillId="0" borderId="0" xfId="0" applyNumberFormat="1"/>
    <xf numFmtId="0" fontId="0" fillId="0" borderId="8" xfId="0" applyBorder="1"/>
    <xf numFmtId="0" fontId="0" fillId="0" borderId="9" xfId="0" applyBorder="1"/>
    <xf numFmtId="0" fontId="0" fillId="0" borderId="10" xfId="0" applyBorder="1"/>
    <xf numFmtId="0" fontId="9" fillId="0" borderId="0" xfId="0" applyFont="1"/>
    <xf numFmtId="0" fontId="3" fillId="0" borderId="7" xfId="0" applyFont="1" applyBorder="1" applyAlignment="1">
      <alignment horizontal="right" vertical="center"/>
    </xf>
    <xf numFmtId="0" fontId="1" fillId="0" borderId="0" xfId="0" applyFont="1"/>
    <xf numFmtId="0" fontId="1" fillId="2" borderId="4" xfId="0" applyFont="1" applyFill="1" applyBorder="1"/>
    <xf numFmtId="0" fontId="3" fillId="0" borderId="0" xfId="0" applyFont="1" applyAlignment="1">
      <alignment horizontal="right"/>
    </xf>
    <xf numFmtId="0" fontId="3" fillId="0" borderId="0" xfId="0" applyFont="1" applyAlignment="1">
      <alignment horizontal="center"/>
    </xf>
    <xf numFmtId="0" fontId="9" fillId="0" borderId="0" xfId="0" applyFont="1" applyAlignment="1">
      <alignment horizontal="center"/>
    </xf>
    <xf numFmtId="0" fontId="10" fillId="5" borderId="14" xfId="0" applyFont="1" applyFill="1" applyBorder="1" applyAlignment="1">
      <alignment vertical="center"/>
    </xf>
    <xf numFmtId="0" fontId="0" fillId="4" borderId="18" xfId="0" applyFill="1" applyBorder="1" applyAlignment="1">
      <alignment horizontal="center"/>
    </xf>
    <xf numFmtId="0" fontId="0" fillId="4" borderId="20" xfId="0" applyFill="1" applyBorder="1" applyAlignment="1">
      <alignment horizontal="center"/>
    </xf>
    <xf numFmtId="0" fontId="10" fillId="5" borderId="23" xfId="0" applyFont="1" applyFill="1" applyBorder="1" applyAlignment="1">
      <alignment horizontal="center" vertical="center" wrapText="1"/>
    </xf>
    <xf numFmtId="0" fontId="10" fillId="5" borderId="24" xfId="0" applyFont="1" applyFill="1" applyBorder="1" applyAlignment="1">
      <alignment vertical="center"/>
    </xf>
    <xf numFmtId="0" fontId="1" fillId="2" borderId="12" xfId="0" applyFont="1" applyFill="1" applyBorder="1"/>
    <xf numFmtId="0" fontId="1" fillId="0" borderId="13" xfId="0" applyFont="1" applyBorder="1"/>
    <xf numFmtId="165" fontId="3" fillId="0" borderId="0" xfId="0" applyNumberFormat="1" applyFont="1" applyAlignment="1">
      <alignment horizontal="center" vertical="center"/>
    </xf>
    <xf numFmtId="165" fontId="3" fillId="0" borderId="8" xfId="0" applyNumberFormat="1" applyFont="1" applyBorder="1" applyAlignment="1">
      <alignment horizontal="center" vertical="center"/>
    </xf>
    <xf numFmtId="0" fontId="1" fillId="0" borderId="0" xfId="0" applyFont="1" applyAlignment="1">
      <alignment vertical="center"/>
    </xf>
    <xf numFmtId="0" fontId="3" fillId="0" borderId="0" xfId="0" applyFont="1" applyAlignment="1">
      <alignment horizontal="right" vertical="center"/>
    </xf>
    <xf numFmtId="0" fontId="1" fillId="0" borderId="7" xfId="0" applyFont="1" applyBorder="1" applyAlignment="1">
      <alignment horizontal="left" indent="1"/>
    </xf>
    <xf numFmtId="0" fontId="1" fillId="0" borderId="0" xfId="0" applyFont="1" applyAlignment="1">
      <alignment horizontal="left" indent="1"/>
    </xf>
    <xf numFmtId="0" fontId="0" fillId="2" borderId="12" xfId="0" applyFill="1" applyBorder="1"/>
    <xf numFmtId="0" fontId="0" fillId="2" borderId="13" xfId="0" applyFill="1" applyBorder="1"/>
    <xf numFmtId="0" fontId="0" fillId="0" borderId="5" xfId="0" applyBorder="1"/>
    <xf numFmtId="0" fontId="0" fillId="0" borderId="7" xfId="0" applyBorder="1" applyAlignment="1">
      <alignment horizontal="center"/>
    </xf>
    <xf numFmtId="0" fontId="1" fillId="2" borderId="11" xfId="0" applyFont="1" applyFill="1" applyBorder="1"/>
    <xf numFmtId="0" fontId="10" fillId="6" borderId="15" xfId="0" applyFont="1" applyFill="1" applyBorder="1" applyAlignment="1">
      <alignment horizontal="center" vertical="center" wrapText="1"/>
    </xf>
    <xf numFmtId="0" fontId="10" fillId="6" borderId="16" xfId="0" applyFont="1" applyFill="1" applyBorder="1" applyAlignment="1">
      <alignment vertical="center"/>
    </xf>
    <xf numFmtId="0" fontId="10" fillId="6" borderId="17" xfId="0" applyFont="1" applyFill="1" applyBorder="1" applyAlignment="1">
      <alignment vertical="center"/>
    </xf>
    <xf numFmtId="164" fontId="0" fillId="4" borderId="18" xfId="0" applyNumberFormat="1" applyFill="1" applyBorder="1" applyAlignment="1" applyProtection="1">
      <alignment horizontal="center"/>
      <protection locked="0"/>
    </xf>
    <xf numFmtId="0" fontId="0" fillId="0" borderId="19" xfId="0" applyBorder="1" applyAlignment="1" applyProtection="1">
      <alignment horizontal="center"/>
      <protection locked="0"/>
    </xf>
    <xf numFmtId="0" fontId="0" fillId="0" borderId="22" xfId="0" applyBorder="1" applyAlignment="1" applyProtection="1">
      <alignment horizontal="center"/>
      <protection locked="0"/>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0" xfId="0" applyFont="1" applyAlignment="1">
      <alignment horizontal="center"/>
    </xf>
    <xf numFmtId="165" fontId="0" fillId="0" borderId="0" xfId="0" applyNumberFormat="1" applyAlignment="1">
      <alignment horizontal="center"/>
    </xf>
    <xf numFmtId="0" fontId="1" fillId="2" borderId="5" xfId="0" applyFont="1" applyFill="1" applyBorder="1"/>
    <xf numFmtId="0" fontId="1" fillId="2" borderId="7" xfId="0" applyFont="1" applyFill="1" applyBorder="1"/>
    <xf numFmtId="0" fontId="1" fillId="2" borderId="9" xfId="0" applyFont="1" applyFill="1" applyBorder="1"/>
    <xf numFmtId="0" fontId="4" fillId="0" borderId="0" xfId="0" applyFont="1" applyAlignment="1">
      <alignment horizontal="center"/>
    </xf>
    <xf numFmtId="165" fontId="0" fillId="0" borderId="1" xfId="0" applyNumberFormat="1" applyBorder="1" applyAlignment="1" applyProtection="1">
      <alignment horizontal="right" indent="1"/>
      <protection locked="0"/>
    </xf>
    <xf numFmtId="165" fontId="0" fillId="0" borderId="21" xfId="0" applyNumberFormat="1" applyBorder="1" applyAlignment="1" applyProtection="1">
      <alignment horizontal="right" indent="1"/>
      <protection locked="0"/>
    </xf>
    <xf numFmtId="165" fontId="1" fillId="0" borderId="0" xfId="0" applyNumberFormat="1" applyFont="1" applyAlignment="1">
      <alignment horizontal="center"/>
    </xf>
    <xf numFmtId="0" fontId="10" fillId="0" borderId="0" xfId="0" applyFont="1" applyAlignment="1">
      <alignment horizontal="center" vertical="center" wrapText="1"/>
    </xf>
    <xf numFmtId="0" fontId="10" fillId="0" borderId="0" xfId="0" applyFont="1" applyAlignment="1">
      <alignment vertical="center" wrapText="1"/>
    </xf>
    <xf numFmtId="0" fontId="12" fillId="0" borderId="0" xfId="0" applyFont="1" applyAlignment="1">
      <alignment horizontal="center" vertical="center" wrapText="1"/>
    </xf>
    <xf numFmtId="0" fontId="1" fillId="2" borderId="0" xfId="0" applyFont="1" applyFill="1" applyAlignment="1">
      <alignment horizontal="center"/>
    </xf>
    <xf numFmtId="0" fontId="1" fillId="2" borderId="7"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0" fillId="2" borderId="12" xfId="0" applyFill="1" applyBorder="1" applyAlignment="1">
      <alignment vertical="center"/>
    </xf>
    <xf numFmtId="0" fontId="0" fillId="2" borderId="13" xfId="0" applyFill="1" applyBorder="1" applyAlignment="1">
      <alignment vertical="center"/>
    </xf>
    <xf numFmtId="0" fontId="1" fillId="2" borderId="6" xfId="0" applyFont="1" applyFill="1" applyBorder="1"/>
    <xf numFmtId="0" fontId="1" fillId="2" borderId="8" xfId="0" applyFont="1" applyFill="1" applyBorder="1"/>
    <xf numFmtId="165" fontId="0" fillId="0" borderId="2" xfId="0" applyNumberFormat="1" applyBorder="1" applyAlignment="1">
      <alignment horizontal="center"/>
    </xf>
    <xf numFmtId="165" fontId="0" fillId="0" borderId="6" xfId="0" applyNumberFormat="1" applyBorder="1"/>
    <xf numFmtId="165" fontId="0" fillId="0" borderId="8" xfId="0" applyNumberFormat="1" applyBorder="1"/>
    <xf numFmtId="165" fontId="2" fillId="0" borderId="0" xfId="0" applyNumberFormat="1" applyFont="1" applyProtection="1">
      <protection hidden="1"/>
    </xf>
    <xf numFmtId="165" fontId="2" fillId="0" borderId="2" xfId="0" applyNumberFormat="1" applyFont="1" applyBorder="1" applyProtection="1">
      <protection hidden="1"/>
    </xf>
    <xf numFmtId="0" fontId="2" fillId="0" borderId="2" xfId="0" applyFont="1" applyBorder="1" applyProtection="1">
      <protection hidden="1"/>
    </xf>
    <xf numFmtId="165" fontId="2" fillId="0" borderId="8" xfId="0" applyNumberFormat="1" applyFont="1" applyBorder="1" applyProtection="1">
      <protection hidden="1"/>
    </xf>
    <xf numFmtId="0" fontId="2" fillId="0" borderId="10" xfId="0" applyFont="1" applyBorder="1" applyProtection="1">
      <protection hidden="1"/>
    </xf>
    <xf numFmtId="0" fontId="2" fillId="0" borderId="0" xfId="0" applyFont="1" applyProtection="1">
      <protection hidden="1"/>
    </xf>
    <xf numFmtId="0" fontId="1" fillId="4" borderId="18" xfId="0" applyFont="1" applyFill="1" applyBorder="1" applyAlignment="1" applyProtection="1">
      <alignment horizontal="center"/>
      <protection locked="0"/>
    </xf>
    <xf numFmtId="0" fontId="1" fillId="4" borderId="20" xfId="0" applyFont="1" applyFill="1" applyBorder="1" applyAlignment="1" applyProtection="1">
      <alignment horizontal="center"/>
      <protection locked="0"/>
    </xf>
    <xf numFmtId="0" fontId="1" fillId="4" borderId="1" xfId="0" applyFont="1" applyFill="1" applyBorder="1" applyAlignment="1" applyProtection="1">
      <alignment horizontal="center"/>
      <protection locked="0"/>
    </xf>
    <xf numFmtId="0" fontId="1" fillId="4" borderId="21" xfId="0" applyFont="1" applyFill="1" applyBorder="1" applyAlignment="1" applyProtection="1">
      <alignment horizontal="center"/>
      <protection locked="0"/>
    </xf>
    <xf numFmtId="0" fontId="13" fillId="2" borderId="26" xfId="0" applyFont="1" applyFill="1" applyBorder="1" applyAlignment="1">
      <alignment horizontal="left" vertical="center"/>
    </xf>
    <xf numFmtId="0" fontId="13" fillId="2" borderId="3" xfId="0" applyFont="1" applyFill="1" applyBorder="1" applyAlignment="1">
      <alignment vertical="center"/>
    </xf>
    <xf numFmtId="0" fontId="13" fillId="2" borderId="27" xfId="0" applyFont="1" applyFill="1" applyBorder="1" applyAlignment="1">
      <alignment horizontal="center" vertical="center"/>
    </xf>
    <xf numFmtId="9" fontId="1" fillId="0" borderId="6" xfId="0" applyNumberFormat="1" applyFont="1" applyBorder="1" applyAlignment="1">
      <alignment horizontal="center"/>
    </xf>
    <xf numFmtId="9" fontId="3" fillId="7" borderId="10" xfId="0" applyNumberFormat="1" applyFont="1" applyFill="1" applyBorder="1" applyAlignment="1" applyProtection="1">
      <alignment horizontal="center" vertical="center"/>
      <protection locked="0"/>
    </xf>
    <xf numFmtId="165" fontId="3" fillId="0" borderId="0" xfId="0" applyNumberFormat="1" applyFont="1" applyAlignment="1">
      <alignment vertical="center"/>
    </xf>
    <xf numFmtId="8" fontId="5" fillId="0" borderId="2" xfId="0" applyNumberFormat="1" applyFont="1" applyBorder="1" applyAlignment="1">
      <alignment horizontal="center" vertical="center"/>
    </xf>
    <xf numFmtId="165" fontId="0" fillId="0" borderId="1" xfId="0" applyNumberFormat="1" applyBorder="1" applyAlignment="1">
      <alignment horizontal="right" indent="1"/>
    </xf>
    <xf numFmtId="165" fontId="0" fillId="0" borderId="21" xfId="0" applyNumberFormat="1" applyBorder="1" applyAlignment="1">
      <alignment horizontal="right" indent="1"/>
    </xf>
    <xf numFmtId="6" fontId="1" fillId="0" borderId="8" xfId="0" applyNumberFormat="1" applyFont="1" applyBorder="1" applyAlignment="1">
      <alignment horizontal="center"/>
    </xf>
    <xf numFmtId="165" fontId="1" fillId="0" borderId="0" xfId="0" applyNumberFormat="1" applyFont="1"/>
    <xf numFmtId="165" fontId="14" fillId="0" borderId="0" xfId="0" applyNumberFormat="1" applyFont="1"/>
    <xf numFmtId="0" fontId="11" fillId="7" borderId="0" xfId="0" applyFont="1" applyFill="1" applyAlignment="1" applyProtection="1">
      <alignment horizontal="left" indent="1"/>
      <protection locked="0"/>
    </xf>
    <xf numFmtId="0" fontId="11" fillId="7" borderId="0" xfId="0" applyFont="1" applyFill="1" applyAlignment="1">
      <alignment horizontal="center"/>
    </xf>
    <xf numFmtId="165" fontId="11" fillId="7" borderId="0" xfId="0" applyNumberFormat="1" applyFont="1" applyFill="1" applyAlignment="1" applyProtection="1">
      <alignment horizontal="left" indent="1"/>
      <protection locked="0"/>
    </xf>
    <xf numFmtId="165" fontId="11" fillId="7" borderId="0" xfId="0" applyNumberFormat="1" applyFont="1" applyFill="1" applyAlignment="1">
      <alignment horizontal="center"/>
    </xf>
    <xf numFmtId="10" fontId="11" fillId="7" borderId="2" xfId="0" applyNumberFormat="1" applyFont="1" applyFill="1" applyBorder="1" applyAlignment="1" applyProtection="1">
      <alignment horizontal="left" indent="1"/>
      <protection locked="0"/>
    </xf>
    <xf numFmtId="10" fontId="11" fillId="7" borderId="2" xfId="0" applyNumberFormat="1" applyFont="1" applyFill="1" applyBorder="1" applyAlignment="1">
      <alignment horizontal="center"/>
    </xf>
    <xf numFmtId="0" fontId="1" fillId="7" borderId="12" xfId="0" applyFont="1" applyFill="1" applyBorder="1" applyAlignment="1" applyProtection="1">
      <alignment horizontal="center" vertical="center"/>
      <protection locked="0"/>
    </xf>
    <xf numFmtId="0" fontId="10" fillId="6" borderId="16" xfId="0" applyFont="1" applyFill="1" applyBorder="1" applyAlignment="1">
      <alignment vertical="center" wrapText="1"/>
    </xf>
    <xf numFmtId="0" fontId="1" fillId="7" borderId="12" xfId="0" applyFont="1" applyFill="1" applyBorder="1" applyProtection="1">
      <protection locked="0"/>
    </xf>
    <xf numFmtId="0" fontId="3" fillId="2" borderId="11" xfId="0" applyFont="1" applyFill="1" applyBorder="1"/>
    <xf numFmtId="9" fontId="1" fillId="7" borderId="8" xfId="0" applyNumberFormat="1" applyFont="1" applyFill="1" applyBorder="1" applyAlignment="1" applyProtection="1">
      <alignment horizontal="center"/>
      <protection locked="0"/>
    </xf>
    <xf numFmtId="0" fontId="3" fillId="8" borderId="9" xfId="0" applyFont="1" applyFill="1" applyBorder="1" applyAlignment="1">
      <alignment horizontal="right" vertical="center"/>
    </xf>
    <xf numFmtId="9" fontId="3" fillId="8" borderId="10" xfId="0" applyNumberFormat="1" applyFont="1" applyFill="1" applyBorder="1" applyAlignment="1" applyProtection="1">
      <alignment horizontal="center" vertical="center"/>
      <protection locked="0"/>
    </xf>
    <xf numFmtId="0" fontId="1" fillId="0" borderId="3" xfId="0" applyFont="1" applyBorder="1"/>
    <xf numFmtId="165" fontId="1" fillId="0" borderId="3" xfId="0" applyNumberFormat="1" applyFont="1" applyBorder="1" applyAlignment="1">
      <alignment horizontal="center"/>
    </xf>
    <xf numFmtId="0" fontId="10" fillId="0" borderId="3" xfId="0" applyFont="1" applyBorder="1" applyAlignment="1">
      <alignment vertical="center" wrapText="1"/>
    </xf>
    <xf numFmtId="8" fontId="5"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0" fontId="3" fillId="2" borderId="9" xfId="0" applyFont="1" applyFill="1" applyBorder="1" applyAlignment="1">
      <alignment horizontal="right" vertical="center"/>
    </xf>
    <xf numFmtId="165" fontId="0" fillId="7" borderId="1" xfId="0" applyNumberFormat="1" applyFill="1" applyBorder="1" applyAlignment="1" applyProtection="1">
      <alignment horizontal="center"/>
      <protection locked="0"/>
    </xf>
    <xf numFmtId="165" fontId="0" fillId="7" borderId="21" xfId="0" applyNumberFormat="1" applyFill="1" applyBorder="1" applyAlignment="1" applyProtection="1">
      <alignment horizontal="center"/>
      <protection locked="0"/>
    </xf>
    <xf numFmtId="0" fontId="12" fillId="7" borderId="7"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0" xfId="0" applyFont="1" applyFill="1" applyAlignment="1" applyProtection="1">
      <alignment horizontal="center"/>
      <protection locked="0"/>
    </xf>
    <xf numFmtId="0" fontId="12" fillId="7" borderId="2" xfId="0" applyFont="1" applyFill="1" applyBorder="1" applyAlignment="1" applyProtection="1">
      <alignment horizontal="center"/>
      <protection locked="0"/>
    </xf>
    <xf numFmtId="0" fontId="3" fillId="8" borderId="9" xfId="0" applyFont="1" applyFill="1" applyBorder="1"/>
    <xf numFmtId="0" fontId="3" fillId="8" borderId="2" xfId="0" applyFont="1" applyFill="1" applyBorder="1"/>
    <xf numFmtId="165" fontId="3" fillId="8" borderId="10" xfId="0" applyNumberFormat="1" applyFont="1" applyFill="1" applyBorder="1"/>
    <xf numFmtId="0" fontId="1" fillId="0" borderId="4" xfId="0" applyFont="1" applyBorder="1"/>
    <xf numFmtId="0" fontId="1" fillId="0" borderId="7" xfId="0" applyFont="1" applyBorder="1"/>
    <xf numFmtId="9" fontId="3" fillId="0" borderId="0" xfId="0" applyNumberFormat="1" applyFont="1" applyAlignment="1" applyProtection="1">
      <alignment horizontal="center" vertical="center"/>
      <protection locked="0"/>
    </xf>
    <xf numFmtId="0" fontId="0" fillId="0" borderId="3" xfId="0" applyBorder="1"/>
    <xf numFmtId="0" fontId="3" fillId="0" borderId="3" xfId="0" applyFont="1" applyBorder="1" applyAlignment="1">
      <alignment horizontal="right"/>
    </xf>
    <xf numFmtId="0" fontId="3" fillId="0" borderId="3" xfId="0" applyFont="1" applyBorder="1" applyAlignment="1">
      <alignment horizontal="center"/>
    </xf>
    <xf numFmtId="166" fontId="1" fillId="7" borderId="6" xfId="0" applyNumberFormat="1" applyFont="1" applyFill="1" applyBorder="1" applyAlignment="1" applyProtection="1">
      <alignment horizontal="center"/>
      <protection locked="0"/>
    </xf>
    <xf numFmtId="0" fontId="0" fillId="0" borderId="1" xfId="0" applyBorder="1" applyAlignment="1" applyProtection="1">
      <alignment horizontal="left" wrapText="1" indent="1"/>
      <protection locked="0"/>
    </xf>
    <xf numFmtId="0" fontId="0" fillId="0" borderId="21" xfId="0" applyBorder="1" applyAlignment="1" applyProtection="1">
      <alignment horizontal="left" wrapText="1" indent="1"/>
      <protection locked="0"/>
    </xf>
    <xf numFmtId="10" fontId="17" fillId="0" borderId="0" xfId="0" applyNumberFormat="1" applyFont="1"/>
    <xf numFmtId="10" fontId="11" fillId="7" borderId="0" xfId="0" applyNumberFormat="1" applyFont="1" applyFill="1" applyAlignment="1" applyProtection="1">
      <alignment horizontal="left" indent="1"/>
      <protection locked="0"/>
    </xf>
    <xf numFmtId="165" fontId="11" fillId="7" borderId="0" xfId="0" applyNumberFormat="1" applyFont="1" applyFill="1" applyAlignment="1">
      <alignment horizontal="left" indent="1"/>
    </xf>
    <xf numFmtId="0" fontId="11" fillId="7" borderId="0" xfId="0" applyFont="1" applyFill="1" applyAlignment="1">
      <alignment horizontal="left" indent="1"/>
    </xf>
    <xf numFmtId="0" fontId="1" fillId="0" borderId="6" xfId="0" applyFont="1" applyBorder="1" applyAlignment="1">
      <alignment horizontal="center"/>
    </xf>
    <xf numFmtId="165" fontId="1" fillId="0" borderId="8" xfId="0" applyNumberFormat="1" applyFont="1" applyBorder="1" applyAlignment="1">
      <alignment horizontal="center"/>
    </xf>
    <xf numFmtId="10" fontId="1" fillId="0" borderId="10" xfId="0" applyNumberFormat="1" applyFont="1" applyBorder="1" applyAlignment="1">
      <alignment horizontal="center"/>
    </xf>
    <xf numFmtId="0" fontId="3" fillId="0" borderId="2" xfId="0" applyFont="1" applyBorder="1" applyAlignment="1">
      <alignment horizontal="right"/>
    </xf>
    <xf numFmtId="0" fontId="3" fillId="0" borderId="2" xfId="0" applyFont="1" applyBorder="1" applyAlignment="1">
      <alignment horizontal="center"/>
    </xf>
    <xf numFmtId="0" fontId="0" fillId="3" borderId="11" xfId="0" applyFill="1" applyBorder="1"/>
    <xf numFmtId="0" fontId="0" fillId="3" borderId="12" xfId="0" applyFill="1" applyBorder="1"/>
    <xf numFmtId="0" fontId="3" fillId="3" borderId="12" xfId="0" applyFont="1" applyFill="1" applyBorder="1" applyAlignment="1">
      <alignment horizontal="right"/>
    </xf>
    <xf numFmtId="0" fontId="3" fillId="3" borderId="12" xfId="0" applyFont="1" applyFill="1" applyBorder="1" applyAlignment="1">
      <alignment horizontal="center"/>
    </xf>
    <xf numFmtId="0" fontId="3" fillId="3" borderId="13" xfId="0" applyFont="1" applyFill="1" applyBorder="1" applyAlignment="1">
      <alignment horizontal="center"/>
    </xf>
    <xf numFmtId="0" fontId="16" fillId="0" borderId="0" xfId="0" applyFont="1" applyAlignment="1">
      <alignment horizontal="center" vertical="center" wrapText="1"/>
    </xf>
    <xf numFmtId="8" fontId="1" fillId="0" borderId="8" xfId="0" applyNumberFormat="1" applyFont="1" applyBorder="1" applyAlignment="1">
      <alignment horizontal="center"/>
    </xf>
    <xf numFmtId="1" fontId="1" fillId="0" borderId="8" xfId="0" applyNumberFormat="1" applyFont="1" applyBorder="1" applyAlignment="1">
      <alignment horizontal="center"/>
    </xf>
    <xf numFmtId="0" fontId="1" fillId="0" borderId="8" xfId="0" applyFont="1" applyBorder="1" applyAlignment="1">
      <alignment horizontal="center"/>
    </xf>
    <xf numFmtId="8" fontId="1" fillId="7" borderId="6" xfId="0" applyNumberFormat="1" applyFont="1" applyFill="1" applyBorder="1" applyAlignment="1" applyProtection="1">
      <alignment horizontal="center"/>
      <protection locked="0"/>
    </xf>
    <xf numFmtId="8" fontId="1" fillId="7" borderId="8" xfId="0" applyNumberFormat="1" applyFont="1" applyFill="1" applyBorder="1" applyAlignment="1" applyProtection="1">
      <alignment horizontal="center"/>
      <protection locked="0"/>
    </xf>
    <xf numFmtId="0" fontId="1" fillId="9" borderId="7" xfId="0" applyFont="1" applyFill="1" applyBorder="1"/>
    <xf numFmtId="8" fontId="1" fillId="9" borderId="8" xfId="0" applyNumberFormat="1" applyFont="1" applyFill="1" applyBorder="1" applyAlignment="1">
      <alignment horizontal="center"/>
    </xf>
    <xf numFmtId="10" fontId="1" fillId="0" borderId="8" xfId="0" applyNumberFormat="1" applyFont="1" applyBorder="1" applyAlignment="1">
      <alignment horizontal="center"/>
    </xf>
    <xf numFmtId="1" fontId="1" fillId="0" borderId="10" xfId="0" applyNumberFormat="1" applyFont="1" applyBorder="1" applyAlignment="1">
      <alignment horizontal="center"/>
    </xf>
    <xf numFmtId="0" fontId="15" fillId="4" borderId="11" xfId="0" applyFont="1" applyFill="1" applyBorder="1" applyAlignment="1">
      <alignment horizontal="center"/>
    </xf>
    <xf numFmtId="0" fontId="15" fillId="4" borderId="12" xfId="0" applyFont="1" applyFill="1" applyBorder="1" applyAlignment="1">
      <alignment horizontal="center"/>
    </xf>
    <xf numFmtId="0" fontId="15" fillId="4" borderId="13" xfId="0" applyFont="1" applyFill="1" applyBorder="1" applyAlignment="1">
      <alignment horizontal="center"/>
    </xf>
    <xf numFmtId="0" fontId="0" fillId="7" borderId="5" xfId="0" applyFill="1" applyBorder="1" applyAlignment="1" applyProtection="1">
      <alignment horizontal="left" indent="1"/>
      <protection locked="0"/>
    </xf>
    <xf numFmtId="0" fontId="0" fillId="7" borderId="6" xfId="0" applyFill="1" applyBorder="1" applyAlignment="1" applyProtection="1">
      <alignment horizontal="left" indent="1"/>
      <protection locked="0"/>
    </xf>
    <xf numFmtId="49" fontId="0" fillId="7" borderId="0" xfId="0" applyNumberFormat="1" applyFill="1" applyAlignment="1" applyProtection="1">
      <alignment horizontal="left" indent="1"/>
      <protection locked="0"/>
    </xf>
    <xf numFmtId="49" fontId="0" fillId="7" borderId="8" xfId="0" applyNumberFormat="1" applyFill="1" applyBorder="1" applyAlignment="1" applyProtection="1">
      <alignment horizontal="left" indent="1"/>
      <protection locked="0"/>
    </xf>
    <xf numFmtId="0" fontId="0" fillId="7" borderId="0" xfId="0" applyFill="1" applyAlignment="1" applyProtection="1">
      <alignment horizontal="left" indent="1"/>
      <protection locked="0"/>
    </xf>
    <xf numFmtId="0" fontId="0" fillId="7" borderId="8" xfId="0" applyFill="1" applyBorder="1" applyAlignment="1" applyProtection="1">
      <alignment horizontal="left" indent="1"/>
      <protection locked="0"/>
    </xf>
    <xf numFmtId="0" fontId="1" fillId="0" borderId="4" xfId="0" applyFont="1" applyBorder="1" applyAlignment="1">
      <alignment horizontal="left" indent="1"/>
    </xf>
    <xf numFmtId="0" fontId="1" fillId="0" borderId="5" xfId="0" applyFont="1" applyBorder="1" applyAlignment="1">
      <alignment horizontal="left" indent="1"/>
    </xf>
    <xf numFmtId="10" fontId="0" fillId="7" borderId="0" xfId="0" applyNumberFormat="1" applyFill="1" applyAlignment="1" applyProtection="1">
      <alignment horizontal="left" indent="1"/>
      <protection locked="0"/>
    </xf>
    <xf numFmtId="10" fontId="0" fillId="7" borderId="8" xfId="0" applyNumberFormat="1" applyFill="1" applyBorder="1" applyAlignment="1" applyProtection="1">
      <alignment horizontal="left" indent="1"/>
      <protection locked="0"/>
    </xf>
    <xf numFmtId="0" fontId="11" fillId="7" borderId="5" xfId="0" applyFont="1" applyFill="1" applyBorder="1" applyAlignment="1" applyProtection="1">
      <alignment horizontal="left" indent="1"/>
      <protection locked="0"/>
    </xf>
    <xf numFmtId="49" fontId="11" fillId="7" borderId="0" xfId="0" applyNumberFormat="1" applyFont="1" applyFill="1" applyAlignment="1" applyProtection="1">
      <alignment horizontal="left" indent="1"/>
      <protection locked="0"/>
    </xf>
    <xf numFmtId="14" fontId="11" fillId="7" borderId="0" xfId="0" applyNumberFormat="1" applyFont="1" applyFill="1" applyAlignment="1" applyProtection="1">
      <alignment horizontal="left" indent="1"/>
      <protection locked="0"/>
    </xf>
    <xf numFmtId="0" fontId="1" fillId="0" borderId="7" xfId="0" applyFont="1" applyBorder="1" applyAlignment="1">
      <alignment horizontal="left" indent="1"/>
    </xf>
    <xf numFmtId="0" fontId="1" fillId="0" borderId="0" xfId="0" applyFont="1" applyAlignment="1">
      <alignment horizontal="left" indent="1"/>
    </xf>
    <xf numFmtId="0" fontId="10" fillId="0" borderId="0" xfId="0" applyFont="1" applyAlignment="1">
      <alignment horizontal="center" vertical="center" wrapText="1"/>
    </xf>
    <xf numFmtId="165" fontId="5" fillId="0" borderId="7" xfId="0" applyNumberFormat="1"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1" fillId="7" borderId="12" xfId="0" applyFont="1" applyFill="1" applyBorder="1" applyAlignment="1" applyProtection="1">
      <alignment horizontal="center"/>
      <protection locked="0"/>
    </xf>
    <xf numFmtId="0" fontId="1" fillId="7" borderId="13" xfId="0" applyFont="1" applyFill="1" applyBorder="1" applyAlignment="1" applyProtection="1">
      <alignment horizontal="center"/>
      <protection locked="0"/>
    </xf>
    <xf numFmtId="165" fontId="11" fillId="7" borderId="0" xfId="0" applyNumberFormat="1" applyFont="1" applyFill="1" applyAlignment="1" applyProtection="1">
      <alignment horizontal="left" indent="1"/>
      <protection locked="0"/>
    </xf>
    <xf numFmtId="0" fontId="16" fillId="0" borderId="5" xfId="0" applyFont="1" applyBorder="1" applyAlignment="1">
      <alignment horizontal="center"/>
    </xf>
    <xf numFmtId="0" fontId="0" fillId="7" borderId="4"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8" xfId="0" applyFill="1" applyBorder="1" applyAlignment="1" applyProtection="1">
      <alignment horizontal="left" vertical="top" wrapText="1"/>
      <protection locked="0"/>
    </xf>
    <xf numFmtId="0" fontId="0" fillId="7" borderId="9" xfId="0" applyFill="1" applyBorder="1" applyAlignment="1" applyProtection="1">
      <alignment horizontal="left" vertical="top" wrapText="1"/>
      <protection locked="0"/>
    </xf>
    <xf numFmtId="0" fontId="0" fillId="7" borderId="2" xfId="0" applyFill="1" applyBorder="1" applyAlignment="1" applyProtection="1">
      <alignment horizontal="left" vertical="top" wrapText="1"/>
      <protection locked="0"/>
    </xf>
    <xf numFmtId="0" fontId="0" fillId="7" borderId="10" xfId="0" applyFill="1" applyBorder="1" applyAlignment="1" applyProtection="1">
      <alignment horizontal="left" vertical="top" wrapText="1"/>
      <protection locked="0"/>
    </xf>
    <xf numFmtId="0" fontId="4" fillId="3" borderId="11" xfId="0" applyFont="1" applyFill="1"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1" fillId="7" borderId="12" xfId="0" applyFont="1" applyFill="1" applyBorder="1" applyAlignment="1" applyProtection="1">
      <alignment horizontal="center" vertical="center"/>
      <protection locked="0"/>
    </xf>
    <xf numFmtId="0" fontId="1" fillId="7" borderId="13" xfId="0" applyFont="1" applyFill="1" applyBorder="1" applyAlignment="1" applyProtection="1">
      <alignment horizontal="center" vertical="center"/>
      <protection locked="0"/>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6" fillId="0" borderId="8" xfId="0" applyFont="1" applyBorder="1" applyAlignment="1">
      <alignment horizontal="center" vertical="center" wrapText="1"/>
    </xf>
    <xf numFmtId="0" fontId="16" fillId="0" borderId="5" xfId="0" applyFont="1" applyBorder="1" applyAlignment="1">
      <alignment horizontal="center" vertical="center"/>
    </xf>
    <xf numFmtId="0" fontId="19" fillId="0" borderId="0" xfId="0" applyFont="1" applyAlignment="1">
      <alignment horizontal="center" vertical="center" wrapText="1"/>
    </xf>
    <xf numFmtId="0" fontId="18" fillId="0" borderId="0" xfId="0" applyFont="1" applyAlignment="1">
      <alignment horizontal="center" vertical="center" wrapText="1"/>
    </xf>
    <xf numFmtId="0" fontId="0" fillId="7" borderId="2" xfId="0" applyFill="1" applyBorder="1" applyAlignment="1" applyProtection="1">
      <alignment horizontal="center"/>
      <protection locked="0"/>
    </xf>
    <xf numFmtId="0" fontId="0" fillId="7" borderId="10" xfId="0" applyFill="1" applyBorder="1" applyAlignment="1" applyProtection="1">
      <alignment horizontal="center"/>
      <protection locked="0"/>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8" fontId="5" fillId="0" borderId="9" xfId="0" applyNumberFormat="1" applyFont="1" applyBorder="1" applyAlignment="1">
      <alignment horizontal="center" vertical="center"/>
    </xf>
    <xf numFmtId="8" fontId="5" fillId="0" borderId="10" xfId="0" applyNumberFormat="1" applyFont="1" applyBorder="1" applyAlignment="1">
      <alignment horizontal="center" vertical="center"/>
    </xf>
    <xf numFmtId="0" fontId="18" fillId="0" borderId="25" xfId="0" applyFont="1" applyBorder="1" applyAlignment="1">
      <alignment horizontal="center" vertical="center" wrapText="1"/>
    </xf>
    <xf numFmtId="0" fontId="0" fillId="7" borderId="0" xfId="0" applyFill="1" applyAlignment="1">
      <alignment horizontal="left" indent="1"/>
    </xf>
    <xf numFmtId="0" fontId="0" fillId="7" borderId="8" xfId="0" applyFill="1" applyBorder="1" applyAlignment="1">
      <alignment horizontal="left" indent="1"/>
    </xf>
    <xf numFmtId="0" fontId="1" fillId="0" borderId="2" xfId="0" applyFont="1" applyBorder="1" applyAlignment="1">
      <alignment horizontal="left" indent="1"/>
    </xf>
    <xf numFmtId="0" fontId="1" fillId="0" borderId="10" xfId="0" applyFont="1" applyBorder="1" applyAlignment="1">
      <alignment horizontal="left" indent="1"/>
    </xf>
    <xf numFmtId="0" fontId="1" fillId="0" borderId="0" xfId="0" applyFont="1" applyAlignment="1">
      <alignment horizontal="center" vertical="center"/>
    </xf>
    <xf numFmtId="8" fontId="5" fillId="0" borderId="0" xfId="0" applyNumberFormat="1" applyFont="1" applyAlignment="1">
      <alignment horizontal="center" vertic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11" fillId="7" borderId="0" xfId="0" applyFont="1" applyFill="1" applyAlignment="1" applyProtection="1">
      <alignment horizontal="center"/>
      <protection locked="0"/>
    </xf>
    <xf numFmtId="0" fontId="11" fillId="7" borderId="8" xfId="0" applyFont="1" applyFill="1" applyBorder="1" applyAlignment="1" applyProtection="1">
      <alignment horizontal="center"/>
      <protection locked="0"/>
    </xf>
    <xf numFmtId="0" fontId="0" fillId="7" borderId="12" xfId="0" applyFill="1" applyBorder="1" applyAlignment="1" applyProtection="1">
      <alignment horizontal="center"/>
      <protection locked="0"/>
    </xf>
    <xf numFmtId="0" fontId="0" fillId="7" borderId="13" xfId="0" applyFill="1" applyBorder="1" applyAlignment="1" applyProtection="1">
      <alignment horizontal="center"/>
      <protection locked="0"/>
    </xf>
  </cellXfs>
  <cellStyles count="1">
    <cellStyle name="Normal" xfId="0" builtinId="0"/>
  </cellStyles>
  <dxfs count="36">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ont>
        <b/>
        <i val="0"/>
      </font>
      <fill>
        <patternFill>
          <bgColor rgb="FF92D050"/>
        </patternFill>
      </fill>
    </dxf>
    <dxf>
      <font>
        <b/>
        <i val="0"/>
        <color rgb="FFC00000"/>
      </font>
      <fill>
        <patternFill>
          <bgColor rgb="FFFFFF00"/>
        </patternFill>
      </fill>
    </dxf>
    <dxf>
      <font>
        <b/>
        <i val="0"/>
      </font>
      <fill>
        <patternFill>
          <bgColor rgb="FF92D050"/>
        </patternFill>
      </fill>
    </dxf>
    <dxf>
      <font>
        <b/>
        <i val="0"/>
        <color rgb="FFC00000"/>
      </font>
      <fill>
        <patternFill>
          <bgColor rgb="FFFFFF00"/>
        </patternFill>
      </fill>
    </dxf>
    <dxf>
      <font>
        <b/>
        <i val="0"/>
      </font>
      <fill>
        <patternFill>
          <bgColor rgb="FF92D050"/>
        </patternFill>
      </fill>
    </dxf>
    <dxf>
      <font>
        <color theme="2"/>
      </font>
      <fill>
        <patternFill>
          <bgColor theme="0" tint="-0.499984740745262"/>
        </patternFill>
      </fill>
    </dxf>
    <dxf>
      <font>
        <color theme="0"/>
      </font>
      <fill>
        <patternFill>
          <bgColor theme="1" tint="0.499984740745262"/>
        </patternFill>
      </fill>
    </dxf>
    <dxf>
      <font>
        <b/>
        <i val="0"/>
        <color rgb="FFC00000"/>
      </font>
      <fill>
        <patternFill patternType="none">
          <bgColor auto="1"/>
        </patternFill>
      </fill>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ill>
        <patternFill>
          <bgColor rgb="FFFFFF00"/>
        </patternFill>
      </fill>
    </dxf>
    <dxf>
      <fill>
        <patternFill>
          <bgColor rgb="FFFFFF00"/>
        </patternFill>
      </fill>
    </dxf>
    <dxf>
      <fill>
        <patternFill>
          <bgColor rgb="FFFFFF00"/>
        </patternFill>
      </fill>
    </dxf>
    <dxf>
      <font>
        <color theme="2"/>
      </font>
      <fill>
        <patternFill>
          <bgColor theme="0" tint="-0.499984740745262"/>
        </patternFill>
      </fill>
    </dxf>
    <dxf>
      <font>
        <color theme="0"/>
      </font>
      <fill>
        <patternFill>
          <bgColor theme="1" tint="0.499984740745262"/>
        </patternFill>
      </fill>
    </dxf>
    <dxf>
      <font>
        <b/>
        <i val="0"/>
        <color rgb="FFC00000"/>
      </font>
      <fill>
        <patternFill patternType="none">
          <bgColor auto="1"/>
        </patternFill>
      </fill>
    </dxf>
    <dxf>
      <font>
        <color theme="2"/>
      </font>
      <fill>
        <patternFill>
          <bgColor theme="0" tint="-0.499984740745262"/>
        </patternFill>
      </fill>
    </dxf>
    <dxf>
      <font>
        <color theme="0"/>
      </font>
      <fill>
        <patternFill>
          <bgColor theme="1" tint="0.499984740745262"/>
        </patternFill>
      </fill>
    </dxf>
    <dxf>
      <font>
        <b/>
        <i val="0"/>
        <color rgb="FFC00000"/>
      </font>
      <fill>
        <patternFill patternType="none">
          <bgColor auto="1"/>
        </patternFill>
      </fill>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ill>
        <patternFill>
          <bgColor rgb="FFFFFF00"/>
        </patternFill>
      </fill>
    </dxf>
    <dxf>
      <fill>
        <patternFill>
          <bgColor rgb="FFFFFF00"/>
        </patternFill>
      </fill>
    </dxf>
    <dxf>
      <fill>
        <patternFill>
          <bgColor rgb="FFFFFF00"/>
        </patternFill>
      </fill>
    </dxf>
    <dxf>
      <font>
        <color theme="2"/>
      </font>
      <fill>
        <patternFill>
          <bgColor theme="0" tint="-0.499984740745262"/>
        </patternFill>
      </fill>
    </dxf>
    <dxf>
      <font>
        <color theme="0"/>
      </font>
      <fill>
        <patternFill>
          <bgColor theme="1" tint="0.499984740745262"/>
        </patternFill>
      </fill>
    </dxf>
    <dxf>
      <font>
        <b/>
        <i val="0"/>
        <color rgb="FFC00000"/>
      </font>
      <fill>
        <patternFill patternType="none">
          <bgColor auto="1"/>
        </patternFill>
      </fill>
    </dxf>
    <dxf>
      <font>
        <color theme="2"/>
      </font>
      <fill>
        <patternFill>
          <bgColor theme="0" tint="-0.499984740745262"/>
        </patternFill>
      </fill>
    </dxf>
    <dxf>
      <font>
        <b/>
        <i val="0"/>
        <color rgb="FFC00000"/>
      </font>
      <fill>
        <patternFill patternType="none">
          <bgColor auto="1"/>
        </patternFill>
      </fill>
    </dxf>
  </dxfs>
  <tableStyles count="0" defaultTableStyle="TableStyleMedium2" defaultPivotStyle="PivotStyleLight16"/>
  <colors>
    <mruColors>
      <color rgb="FFFFFFCC"/>
      <color rgb="FF0000FF"/>
      <color rgb="FF00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342900</xdr:colOff>
      <xdr:row>2</xdr:row>
      <xdr:rowOff>57150</xdr:rowOff>
    </xdr:from>
    <xdr:to>
      <xdr:col>7</xdr:col>
      <xdr:colOff>923925</xdr:colOff>
      <xdr:row>4</xdr:row>
      <xdr:rowOff>123826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04825" y="561975"/>
          <a:ext cx="8839200" cy="44767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This Bank</a:t>
          </a:r>
          <a:r>
            <a:rPr lang="en-US" sz="1100" b="1" i="0" u="none" strike="noStrike" baseline="0">
              <a:solidFill>
                <a:schemeClr val="dk1"/>
              </a:solidFill>
              <a:effectLst/>
              <a:latin typeface="+mn-lt"/>
              <a:ea typeface="+mn-ea"/>
              <a:cs typeface="+mn-cs"/>
            </a:rPr>
            <a:t> Statement Calculation T</a:t>
          </a:r>
          <a:r>
            <a:rPr lang="en-US" sz="1100" b="1" i="0" u="none" strike="noStrike">
              <a:solidFill>
                <a:schemeClr val="dk1"/>
              </a:solidFill>
              <a:effectLst/>
              <a:latin typeface="+mn-lt"/>
              <a:ea typeface="+mn-ea"/>
              <a:cs typeface="+mn-cs"/>
            </a:rPr>
            <a:t>ool can be used to assist in the determination of qualifying bank statement income under the Bayview Bank Statement Product Matrix.  This document is not required, however this tool or its equivalent must be included in the loan file at delivery. </a:t>
          </a:r>
          <a:r>
            <a:rPr lang="en-US" b="1"/>
            <a:t> </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2</xdr:row>
      <xdr:rowOff>66674</xdr:rowOff>
    </xdr:from>
    <xdr:to>
      <xdr:col>7</xdr:col>
      <xdr:colOff>923925</xdr:colOff>
      <xdr:row>4</xdr:row>
      <xdr:rowOff>123825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04825" y="571499"/>
          <a:ext cx="8839200" cy="4381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This Bank</a:t>
          </a:r>
          <a:r>
            <a:rPr lang="en-US" sz="1100" b="1" i="0" baseline="0">
              <a:solidFill>
                <a:schemeClr val="dk1"/>
              </a:solidFill>
              <a:effectLst/>
              <a:latin typeface="+mn-lt"/>
              <a:ea typeface="+mn-ea"/>
              <a:cs typeface="+mn-cs"/>
            </a:rPr>
            <a:t> Statement Calculation T</a:t>
          </a:r>
          <a:r>
            <a:rPr lang="en-US" sz="1100" b="1" i="0">
              <a:solidFill>
                <a:schemeClr val="dk1"/>
              </a:solidFill>
              <a:effectLst/>
              <a:latin typeface="+mn-lt"/>
              <a:ea typeface="+mn-ea"/>
              <a:cs typeface="+mn-cs"/>
            </a:rPr>
            <a:t>ool can be used to assist in the determination of qualifying bank statement income under the Bayview Bank Statement Product Matrix.  This document is not required, however this tool or its equivalent must be included in the loan file at delivery. </a:t>
          </a:r>
          <a:r>
            <a:rPr lang="en-US" sz="1100" b="1">
              <a:solidFill>
                <a:schemeClr val="dk1"/>
              </a:solidFill>
              <a:effectLst/>
              <a:latin typeface="+mn-lt"/>
              <a:ea typeface="+mn-ea"/>
              <a:cs typeface="+mn-cs"/>
            </a:rPr>
            <a:t> </a:t>
          </a:r>
          <a:endParaRPr lang="en-US">
            <a:effectLst/>
          </a:endParaRPr>
        </a:p>
      </xdr:txBody>
    </xdr:sp>
    <xdr:clientData/>
  </xdr:twoCellAnchor>
  <xdr:twoCellAnchor>
    <xdr:from>
      <xdr:col>7</xdr:col>
      <xdr:colOff>66676</xdr:colOff>
      <xdr:row>41</xdr:row>
      <xdr:rowOff>9525</xdr:rowOff>
    </xdr:from>
    <xdr:to>
      <xdr:col>9</xdr:col>
      <xdr:colOff>333374</xdr:colOff>
      <xdr:row>44</xdr:row>
      <xdr:rowOff>57150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486776" y="8401050"/>
          <a:ext cx="1419223"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ysClr val="windowText" lastClr="000000"/>
              </a:solidFill>
            </a:rPr>
            <a:t>Note: Expense Factor Cannot be  Less Than 20%</a:t>
          </a:r>
        </a:p>
      </xdr:txBody>
    </xdr:sp>
    <xdr:clientData/>
  </xdr:twoCellAnchor>
  <xdr:twoCellAnchor>
    <xdr:from>
      <xdr:col>7</xdr:col>
      <xdr:colOff>57149</xdr:colOff>
      <xdr:row>77</xdr:row>
      <xdr:rowOff>47625</xdr:rowOff>
    </xdr:from>
    <xdr:to>
      <xdr:col>9</xdr:col>
      <xdr:colOff>323849</xdr:colOff>
      <xdr:row>80</xdr:row>
      <xdr:rowOff>66675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8477249" y="15954375"/>
          <a:ext cx="14192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ysClr val="windowText" lastClr="000000"/>
              </a:solidFill>
            </a:rPr>
            <a:t>Note: Expense Factor Cannot be  Less Than 20%</a:t>
          </a:r>
        </a:p>
      </xdr:txBody>
    </xdr:sp>
    <xdr:clientData/>
  </xdr:twoCellAnchor>
  <xdr:twoCellAnchor>
    <xdr:from>
      <xdr:col>7</xdr:col>
      <xdr:colOff>57150</xdr:colOff>
      <xdr:row>81</xdr:row>
      <xdr:rowOff>76199</xdr:rowOff>
    </xdr:from>
    <xdr:to>
      <xdr:col>9</xdr:col>
      <xdr:colOff>333375</xdr:colOff>
      <xdr:row>84</xdr:row>
      <xdr:rowOff>95249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8477250" y="16773524"/>
          <a:ext cx="14287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ysClr val="windowText" lastClr="000000"/>
              </a:solidFill>
            </a:rPr>
            <a:t>Use lesser of</a:t>
          </a:r>
          <a:r>
            <a:rPr lang="en-US" sz="1000" b="1" baseline="0">
              <a:solidFill>
                <a:sysClr val="windowText" lastClr="000000"/>
              </a:solidFill>
            </a:rPr>
            <a:t> income disclosed on 1003 or calculated earnings.</a:t>
          </a:r>
        </a:p>
      </xdr:txBody>
    </xdr:sp>
    <xdr:clientData/>
  </xdr:twoCellAnchor>
  <xdr:twoCellAnchor>
    <xdr:from>
      <xdr:col>7</xdr:col>
      <xdr:colOff>66676</xdr:colOff>
      <xdr:row>44</xdr:row>
      <xdr:rowOff>190499</xdr:rowOff>
    </xdr:from>
    <xdr:to>
      <xdr:col>9</xdr:col>
      <xdr:colOff>342901</xdr:colOff>
      <xdr:row>47</xdr:row>
      <xdr:rowOff>209549</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8486776" y="9163049"/>
          <a:ext cx="14287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ysClr val="windowText" lastClr="000000"/>
              </a:solidFill>
            </a:rPr>
            <a:t>Use lesser of</a:t>
          </a:r>
          <a:r>
            <a:rPr lang="en-US" sz="1000" b="1" baseline="0">
              <a:solidFill>
                <a:sysClr val="windowText" lastClr="000000"/>
              </a:solidFill>
            </a:rPr>
            <a:t> income disclosed on 1003 or calculated earnings.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xdr:colOff>
      <xdr:row>1</xdr:row>
      <xdr:rowOff>9525</xdr:rowOff>
    </xdr:from>
    <xdr:to>
      <xdr:col>12</xdr:col>
      <xdr:colOff>628650</xdr:colOff>
      <xdr:row>10</xdr:row>
      <xdr:rowOff>66676</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9582150" y="209550"/>
          <a:ext cx="2200275" cy="1895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baseline="0">
              <a:solidFill>
                <a:schemeClr val="dk1"/>
              </a:solidFill>
              <a:latin typeface="+mn-lt"/>
              <a:ea typeface="+mn-ea"/>
              <a:cs typeface="+mn-cs"/>
            </a:rPr>
            <a:t>A third-party CPA/accountant/tax preparer produced Profit and Loss (P&amp;L) statement accompanied by a written statement that the CPA or tax preparer has reviewed the P&amp;L. The P&amp;L and accompanying statement must not have any unacceptable disclaimer or exculpatory language regarding its preparation.</a:t>
          </a:r>
          <a:endParaRPr lang="en-US" sz="1100" b="1"/>
        </a:p>
      </xdr:txBody>
    </xdr:sp>
    <xdr:clientData/>
  </xdr:twoCellAnchor>
  <xdr:twoCellAnchor>
    <xdr:from>
      <xdr:col>1</xdr:col>
      <xdr:colOff>352425</xdr:colOff>
      <xdr:row>2</xdr:row>
      <xdr:rowOff>57150</xdr:rowOff>
    </xdr:from>
    <xdr:to>
      <xdr:col>7</xdr:col>
      <xdr:colOff>933450</xdr:colOff>
      <xdr:row>4</xdr:row>
      <xdr:rowOff>114301</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514350" y="561975"/>
          <a:ext cx="8839200" cy="4381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This Bank</a:t>
          </a:r>
          <a:r>
            <a:rPr lang="en-US" sz="1100" b="1" i="0" baseline="0">
              <a:solidFill>
                <a:schemeClr val="dk1"/>
              </a:solidFill>
              <a:effectLst/>
              <a:latin typeface="+mn-lt"/>
              <a:ea typeface="+mn-ea"/>
              <a:cs typeface="+mn-cs"/>
            </a:rPr>
            <a:t> Statement Calculation T</a:t>
          </a:r>
          <a:r>
            <a:rPr lang="en-US" sz="1100" b="1" i="0">
              <a:solidFill>
                <a:schemeClr val="dk1"/>
              </a:solidFill>
              <a:effectLst/>
              <a:latin typeface="+mn-lt"/>
              <a:ea typeface="+mn-ea"/>
              <a:cs typeface="+mn-cs"/>
            </a:rPr>
            <a:t>ool can be used to assist in the determination of qualifying bank statement income under the Bayview Bank Statement Product Matrix.  This document is not required, however this tool or its equivalent must be included in the loan file at delivery. </a:t>
          </a:r>
          <a:r>
            <a:rPr lang="en-US" sz="1100" b="1">
              <a:solidFill>
                <a:schemeClr val="dk1"/>
              </a:solidFill>
              <a:effectLst/>
              <a:latin typeface="+mn-lt"/>
              <a:ea typeface="+mn-ea"/>
              <a:cs typeface="+mn-cs"/>
            </a:rPr>
            <a:t> </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352425</xdr:colOff>
      <xdr:row>2</xdr:row>
      <xdr:rowOff>66676</xdr:rowOff>
    </xdr:from>
    <xdr:to>
      <xdr:col>8</xdr:col>
      <xdr:colOff>0</xdr:colOff>
      <xdr:row>4</xdr:row>
      <xdr:rowOff>123826</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14350" y="571501"/>
          <a:ext cx="8248650" cy="4381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This Bank</a:t>
          </a:r>
          <a:r>
            <a:rPr lang="en-US" sz="1100" b="1" i="0" baseline="0">
              <a:solidFill>
                <a:schemeClr val="dk1"/>
              </a:solidFill>
              <a:effectLst/>
              <a:latin typeface="+mn-lt"/>
              <a:ea typeface="+mn-ea"/>
              <a:cs typeface="+mn-cs"/>
            </a:rPr>
            <a:t> Statement Calculation T</a:t>
          </a:r>
          <a:r>
            <a:rPr lang="en-US" sz="1100" b="1" i="0">
              <a:solidFill>
                <a:schemeClr val="dk1"/>
              </a:solidFill>
              <a:effectLst/>
              <a:latin typeface="+mn-lt"/>
              <a:ea typeface="+mn-ea"/>
              <a:cs typeface="+mn-cs"/>
            </a:rPr>
            <a:t>ool can be used to assist in the determination of qualifying bank statement income under the Bayview Bank Statement Product Matrix.  This document is not required, however this tool or its equivalent must be included in the loan file at delivery. </a:t>
          </a:r>
          <a:r>
            <a:rPr lang="en-US" sz="1100" b="1">
              <a:solidFill>
                <a:schemeClr val="dk1"/>
              </a:solidFill>
              <a:effectLst/>
              <a:latin typeface="+mn-lt"/>
              <a:ea typeface="+mn-ea"/>
              <a:cs typeface="+mn-cs"/>
            </a:rPr>
            <a:t> </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B1:N87"/>
  <sheetViews>
    <sheetView showGridLines="0" zoomScaleNormal="100" workbookViewId="0">
      <selection activeCell="H21" sqref="H21"/>
    </sheetView>
  </sheetViews>
  <sheetFormatPr defaultRowHeight="15"/>
  <cols>
    <col min="1" max="1" width="2.42578125" customWidth="1"/>
    <col min="2" max="2" width="5.42578125" style="4" customWidth="1"/>
    <col min="3" max="3" width="26.28515625" customWidth="1"/>
    <col min="4" max="4" width="21.85546875" customWidth="1"/>
    <col min="5" max="5" width="24.28515625" customWidth="1"/>
    <col min="6" max="6" width="28" customWidth="1"/>
    <col min="7" max="7" width="18" customWidth="1"/>
    <col min="8" max="8" width="14.140625" customWidth="1"/>
    <col min="9" max="9" width="3.140625" customWidth="1"/>
    <col min="12" max="12" width="4.28515625" customWidth="1"/>
    <col min="13" max="13" width="16.7109375" customWidth="1"/>
    <col min="14" max="14" width="3.140625" customWidth="1"/>
  </cols>
  <sheetData>
    <row r="1" spans="2:14" ht="15.75" thickBot="1"/>
    <row r="2" spans="2:14" ht="24" thickBot="1">
      <c r="C2" s="153" t="s">
        <v>0</v>
      </c>
      <c r="D2" s="154"/>
      <c r="E2" s="154"/>
      <c r="F2" s="154"/>
      <c r="G2" s="154"/>
      <c r="H2" s="155"/>
    </row>
    <row r="5" spans="2:14" ht="15.75" thickBot="1"/>
    <row r="6" spans="2:14">
      <c r="C6" s="15" t="s">
        <v>1</v>
      </c>
      <c r="D6" s="166"/>
      <c r="E6" s="166"/>
      <c r="F6" s="47" t="s">
        <v>2</v>
      </c>
      <c r="G6" s="156"/>
      <c r="H6" s="157"/>
    </row>
    <row r="7" spans="2:14">
      <c r="C7" s="48" t="s">
        <v>3</v>
      </c>
      <c r="D7" s="167"/>
      <c r="E7" s="167"/>
      <c r="F7" s="2" t="s">
        <v>4</v>
      </c>
      <c r="G7" s="158"/>
      <c r="H7" s="159"/>
    </row>
    <row r="8" spans="2:14">
      <c r="C8" s="48" t="s">
        <v>5</v>
      </c>
      <c r="D8" s="168"/>
      <c r="E8" s="168"/>
      <c r="F8" s="2" t="s">
        <v>6</v>
      </c>
      <c r="G8" s="160"/>
      <c r="H8" s="161"/>
    </row>
    <row r="9" spans="2:14">
      <c r="C9" s="48" t="s">
        <v>7</v>
      </c>
      <c r="D9" s="180"/>
      <c r="E9" s="180"/>
      <c r="F9" s="2" t="s">
        <v>8</v>
      </c>
      <c r="G9" s="160"/>
      <c r="H9" s="161"/>
    </row>
    <row r="10" spans="2:14">
      <c r="C10" s="48" t="s">
        <v>9</v>
      </c>
      <c r="D10" s="130"/>
      <c r="E10" s="131"/>
      <c r="F10" s="2" t="s">
        <v>10</v>
      </c>
      <c r="G10" s="164"/>
      <c r="H10" s="165"/>
    </row>
    <row r="11" spans="2:14" ht="15.75" thickBot="1">
      <c r="C11" s="48" t="s">
        <v>11</v>
      </c>
      <c r="D11" s="92"/>
      <c r="E11" s="132"/>
      <c r="F11" s="2" t="s">
        <v>12</v>
      </c>
      <c r="G11" s="160"/>
      <c r="H11" s="161"/>
    </row>
    <row r="12" spans="2:14" ht="19.5" thickBot="1">
      <c r="C12" s="191" t="s">
        <v>13</v>
      </c>
      <c r="D12" s="192"/>
      <c r="E12" s="192"/>
      <c r="F12" s="192"/>
      <c r="G12" s="192"/>
      <c r="H12" s="193"/>
    </row>
    <row r="13" spans="2:14" ht="12" customHeight="1" thickBot="1">
      <c r="C13" s="50"/>
      <c r="D13" s="50"/>
      <c r="E13" s="50"/>
      <c r="F13" s="50"/>
      <c r="G13" s="50"/>
      <c r="H13" s="50"/>
    </row>
    <row r="14" spans="2:14" ht="16.5" thickBot="1">
      <c r="C14" s="101" t="s">
        <v>14</v>
      </c>
      <c r="D14" s="24" t="s">
        <v>15</v>
      </c>
      <c r="E14" s="98"/>
      <c r="F14" s="24" t="s">
        <v>16</v>
      </c>
      <c r="G14" s="194"/>
      <c r="H14" s="195"/>
    </row>
    <row r="15" spans="2:14" ht="45">
      <c r="B15" s="18" t="s">
        <v>17</v>
      </c>
      <c r="C15" s="37" t="s">
        <v>18</v>
      </c>
      <c r="D15" s="38" t="s">
        <v>19</v>
      </c>
      <c r="E15" s="38" t="s">
        <v>20</v>
      </c>
      <c r="F15" s="38" t="s">
        <v>21</v>
      </c>
      <c r="G15" s="99" t="s">
        <v>22</v>
      </c>
      <c r="H15" s="39" t="s">
        <v>23</v>
      </c>
      <c r="I15" s="5"/>
      <c r="J15" s="162" t="s">
        <v>24</v>
      </c>
      <c r="K15" s="163"/>
      <c r="L15" s="163"/>
      <c r="M15" s="6">
        <f>+IFERROR(AVERAGE(G16:G21),"")</f>
        <v>0</v>
      </c>
      <c r="N15" s="7"/>
    </row>
    <row r="16" spans="2:14">
      <c r="B16" s="4">
        <v>1</v>
      </c>
      <c r="C16" s="40">
        <v>44673</v>
      </c>
      <c r="D16" s="51"/>
      <c r="E16" s="51"/>
      <c r="F16" s="127"/>
      <c r="G16" s="87">
        <f>D16-E16</f>
        <v>0</v>
      </c>
      <c r="H16" s="41"/>
      <c r="J16" s="169" t="s">
        <v>25</v>
      </c>
      <c r="K16" s="170"/>
      <c r="L16" s="170"/>
      <c r="M16" s="8">
        <f>+IFERROR(AVERAGE(G22:G27),"")</f>
        <v>0</v>
      </c>
      <c r="N16" s="9"/>
    </row>
    <row r="17" spans="2:14">
      <c r="B17" s="4">
        <v>2</v>
      </c>
      <c r="C17" s="20" t="str">
        <f>IF(ISBLANK(C16),"",TEXT(EOMONTH(C16,-1),"mmm-yyy"))</f>
        <v>Mar-2022</v>
      </c>
      <c r="D17" s="51"/>
      <c r="E17" s="51"/>
      <c r="F17" s="127"/>
      <c r="G17" s="87">
        <f t="shared" ref="G17:G39" si="0">D17-E17</f>
        <v>0</v>
      </c>
      <c r="H17" s="41"/>
      <c r="J17" s="169" t="s">
        <v>26</v>
      </c>
      <c r="K17" s="170"/>
      <c r="L17" s="170"/>
      <c r="M17" s="129" t="e">
        <f>+(M15-M16)/M16</f>
        <v>#DIV/0!</v>
      </c>
      <c r="N17" s="9"/>
    </row>
    <row r="18" spans="2:14">
      <c r="B18" s="4">
        <v>3</v>
      </c>
      <c r="C18" s="20" t="str">
        <f t="shared" ref="C18:C39" si="1">IF(ISBLANK(C17),"",TEXT(EOMONTH(C17,-1),"mmm-yyy"))</f>
        <v>Feb-2022</v>
      </c>
      <c r="D18" s="51"/>
      <c r="E18" s="51"/>
      <c r="F18" s="127"/>
      <c r="G18" s="87">
        <f t="shared" si="0"/>
        <v>0</v>
      </c>
      <c r="H18" s="41"/>
      <c r="J18" s="30"/>
      <c r="K18" s="31"/>
      <c r="L18" s="31"/>
      <c r="N18" s="9"/>
    </row>
    <row r="19" spans="2:14">
      <c r="B19" s="4">
        <v>4</v>
      </c>
      <c r="C19" s="20" t="str">
        <f t="shared" si="1"/>
        <v>Jan-2022</v>
      </c>
      <c r="D19" s="51"/>
      <c r="E19" s="51"/>
      <c r="F19" s="127"/>
      <c r="G19" s="87">
        <f t="shared" si="0"/>
        <v>0</v>
      </c>
      <c r="H19" s="41"/>
      <c r="J19" s="169" t="s">
        <v>27</v>
      </c>
      <c r="K19" s="170"/>
      <c r="L19" s="170"/>
      <c r="M19" s="8">
        <f>+IFERROR(AVERAGE(G16:G27),"")</f>
        <v>0</v>
      </c>
      <c r="N19" s="9"/>
    </row>
    <row r="20" spans="2:14">
      <c r="B20" s="4">
        <v>5</v>
      </c>
      <c r="C20" s="20" t="str">
        <f t="shared" si="1"/>
        <v>Dec-2021</v>
      </c>
      <c r="D20" s="51"/>
      <c r="E20" s="51"/>
      <c r="F20" s="127"/>
      <c r="G20" s="87">
        <f t="shared" si="0"/>
        <v>0</v>
      </c>
      <c r="H20" s="41"/>
      <c r="J20" s="169" t="s">
        <v>28</v>
      </c>
      <c r="K20" s="170"/>
      <c r="L20" s="170"/>
      <c r="M20" s="8">
        <f>+IFERROR(AVERAGE(G28:G39),"")</f>
        <v>0</v>
      </c>
      <c r="N20" s="9"/>
    </row>
    <row r="21" spans="2:14">
      <c r="B21" s="4">
        <v>6</v>
      </c>
      <c r="C21" s="20" t="str">
        <f t="shared" si="1"/>
        <v>Nov-2021</v>
      </c>
      <c r="D21" s="51"/>
      <c r="E21" s="51"/>
      <c r="F21" s="127"/>
      <c r="G21" s="87">
        <f t="shared" si="0"/>
        <v>0</v>
      </c>
      <c r="H21" s="41"/>
      <c r="J21" s="169" t="s">
        <v>26</v>
      </c>
      <c r="K21" s="170"/>
      <c r="L21" s="170"/>
      <c r="M21" s="129" t="e">
        <f>+(M19-M20)/M19</f>
        <v>#DIV/0!</v>
      </c>
      <c r="N21" s="9"/>
    </row>
    <row r="22" spans="2:14" ht="15.75" thickBot="1">
      <c r="B22" s="4">
        <v>7</v>
      </c>
      <c r="C22" s="20" t="str">
        <f t="shared" si="1"/>
        <v>Oct-2021</v>
      </c>
      <c r="D22" s="51"/>
      <c r="E22" s="51"/>
      <c r="F22" s="127"/>
      <c r="G22" s="87">
        <f t="shared" si="0"/>
        <v>0</v>
      </c>
      <c r="H22" s="41"/>
      <c r="J22" s="10"/>
      <c r="K22" s="1"/>
      <c r="L22" s="1"/>
      <c r="M22" s="1"/>
      <c r="N22" s="11"/>
    </row>
    <row r="23" spans="2:14">
      <c r="B23" s="4">
        <v>8</v>
      </c>
      <c r="C23" s="20" t="str">
        <f t="shared" si="1"/>
        <v>Sep-2021</v>
      </c>
      <c r="D23" s="51"/>
      <c r="E23" s="51"/>
      <c r="F23" s="127"/>
      <c r="G23" s="87">
        <f t="shared" si="0"/>
        <v>0</v>
      </c>
      <c r="H23" s="41"/>
    </row>
    <row r="24" spans="2:14">
      <c r="B24" s="4">
        <v>9</v>
      </c>
      <c r="C24" s="20" t="str">
        <f t="shared" si="1"/>
        <v>Aug-2021</v>
      </c>
      <c r="D24" s="51"/>
      <c r="E24" s="51"/>
      <c r="F24" s="127"/>
      <c r="G24" s="87">
        <f>D24-E24</f>
        <v>0</v>
      </c>
      <c r="H24" s="41"/>
    </row>
    <row r="25" spans="2:14">
      <c r="B25" s="4">
        <v>10</v>
      </c>
      <c r="C25" s="20" t="str">
        <f t="shared" si="1"/>
        <v>Jul-2021</v>
      </c>
      <c r="D25" s="51"/>
      <c r="E25" s="51"/>
      <c r="F25" s="127"/>
      <c r="G25" s="87">
        <f>D25-E25</f>
        <v>0</v>
      </c>
      <c r="H25" s="41"/>
    </row>
    <row r="26" spans="2:14">
      <c r="B26" s="4">
        <v>11</v>
      </c>
      <c r="C26" s="20" t="str">
        <f t="shared" si="1"/>
        <v>Jun-2021</v>
      </c>
      <c r="D26" s="51"/>
      <c r="E26" s="51"/>
      <c r="F26" s="127"/>
      <c r="G26" s="87">
        <f t="shared" si="0"/>
        <v>0</v>
      </c>
      <c r="H26" s="41"/>
    </row>
    <row r="27" spans="2:14">
      <c r="B27" s="4">
        <v>12</v>
      </c>
      <c r="C27" s="20" t="str">
        <f t="shared" si="1"/>
        <v>May-2021</v>
      </c>
      <c r="D27" s="51"/>
      <c r="E27" s="51"/>
      <c r="F27" s="127"/>
      <c r="G27" s="87">
        <f t="shared" si="0"/>
        <v>0</v>
      </c>
      <c r="H27" s="41"/>
    </row>
    <row r="28" spans="2:14">
      <c r="B28" s="4">
        <v>13</v>
      </c>
      <c r="C28" s="20" t="str">
        <f t="shared" si="1"/>
        <v>Apr-2021</v>
      </c>
      <c r="D28" s="51"/>
      <c r="E28" s="51"/>
      <c r="F28" s="127"/>
      <c r="G28" s="87">
        <f t="shared" si="0"/>
        <v>0</v>
      </c>
      <c r="H28" s="41"/>
      <c r="J28" s="8"/>
    </row>
    <row r="29" spans="2:14">
      <c r="B29" s="4">
        <v>14</v>
      </c>
      <c r="C29" s="20" t="str">
        <f t="shared" si="1"/>
        <v>Mar-2021</v>
      </c>
      <c r="D29" s="51"/>
      <c r="E29" s="51"/>
      <c r="F29" s="127"/>
      <c r="G29" s="87">
        <f t="shared" si="0"/>
        <v>0</v>
      </c>
      <c r="H29" s="41"/>
    </row>
    <row r="30" spans="2:14">
      <c r="B30" s="4">
        <v>15</v>
      </c>
      <c r="C30" s="20" t="str">
        <f t="shared" si="1"/>
        <v>Feb-2021</v>
      </c>
      <c r="D30" s="51"/>
      <c r="E30" s="51"/>
      <c r="F30" s="127"/>
      <c r="G30" s="87">
        <f t="shared" si="0"/>
        <v>0</v>
      </c>
      <c r="H30" s="41"/>
    </row>
    <row r="31" spans="2:14">
      <c r="B31" s="4">
        <v>16</v>
      </c>
      <c r="C31" s="20" t="str">
        <f t="shared" si="1"/>
        <v>Jan-2021</v>
      </c>
      <c r="D31" s="51"/>
      <c r="E31" s="51"/>
      <c r="F31" s="127"/>
      <c r="G31" s="87">
        <f t="shared" si="0"/>
        <v>0</v>
      </c>
      <c r="H31" s="41"/>
    </row>
    <row r="32" spans="2:14">
      <c r="B32" s="4">
        <v>17</v>
      </c>
      <c r="C32" s="20" t="str">
        <f t="shared" si="1"/>
        <v>Dec-2020</v>
      </c>
      <c r="D32" s="51"/>
      <c r="E32" s="51"/>
      <c r="F32" s="127"/>
      <c r="G32" s="87">
        <f t="shared" si="0"/>
        <v>0</v>
      </c>
      <c r="H32" s="41"/>
    </row>
    <row r="33" spans="2:8">
      <c r="B33" s="4">
        <v>18</v>
      </c>
      <c r="C33" s="20" t="str">
        <f t="shared" si="1"/>
        <v>Nov-2020</v>
      </c>
      <c r="D33" s="51"/>
      <c r="E33" s="51"/>
      <c r="F33" s="127"/>
      <c r="G33" s="87">
        <f t="shared" si="0"/>
        <v>0</v>
      </c>
      <c r="H33" s="41"/>
    </row>
    <row r="34" spans="2:8">
      <c r="B34" s="4">
        <v>19</v>
      </c>
      <c r="C34" s="20" t="str">
        <f t="shared" si="1"/>
        <v>Oct-2020</v>
      </c>
      <c r="D34" s="51"/>
      <c r="E34" s="51"/>
      <c r="F34" s="127"/>
      <c r="G34" s="87">
        <f t="shared" si="0"/>
        <v>0</v>
      </c>
      <c r="H34" s="41"/>
    </row>
    <row r="35" spans="2:8">
      <c r="B35" s="4">
        <v>20</v>
      </c>
      <c r="C35" s="20" t="str">
        <f t="shared" si="1"/>
        <v>Sep-2020</v>
      </c>
      <c r="D35" s="51"/>
      <c r="E35" s="51"/>
      <c r="F35" s="127"/>
      <c r="G35" s="87">
        <f t="shared" si="0"/>
        <v>0</v>
      </c>
      <c r="H35" s="41"/>
    </row>
    <row r="36" spans="2:8">
      <c r="B36" s="4">
        <v>21</v>
      </c>
      <c r="C36" s="20" t="str">
        <f t="shared" si="1"/>
        <v>Aug-2020</v>
      </c>
      <c r="D36" s="51"/>
      <c r="E36" s="51"/>
      <c r="F36" s="127"/>
      <c r="G36" s="87">
        <f t="shared" si="0"/>
        <v>0</v>
      </c>
      <c r="H36" s="41"/>
    </row>
    <row r="37" spans="2:8">
      <c r="B37" s="4">
        <v>22</v>
      </c>
      <c r="C37" s="20" t="str">
        <f t="shared" si="1"/>
        <v>Jul-2020</v>
      </c>
      <c r="D37" s="51"/>
      <c r="E37" s="51"/>
      <c r="F37" s="127"/>
      <c r="G37" s="87">
        <f t="shared" si="0"/>
        <v>0</v>
      </c>
      <c r="H37" s="41"/>
    </row>
    <row r="38" spans="2:8">
      <c r="B38" s="4">
        <v>23</v>
      </c>
      <c r="C38" s="20" t="str">
        <f t="shared" si="1"/>
        <v>Jun-2020</v>
      </c>
      <c r="D38" s="51"/>
      <c r="E38" s="51"/>
      <c r="F38" s="127"/>
      <c r="G38" s="87">
        <f t="shared" si="0"/>
        <v>0</v>
      </c>
      <c r="H38" s="41"/>
    </row>
    <row r="39" spans="2:8" ht="15.75" thickBot="1">
      <c r="B39" s="4">
        <v>24</v>
      </c>
      <c r="C39" s="21" t="str">
        <f t="shared" si="1"/>
        <v>May-2020</v>
      </c>
      <c r="D39" s="52"/>
      <c r="E39" s="52"/>
      <c r="F39" s="128"/>
      <c r="G39" s="88">
        <f t="shared" si="0"/>
        <v>0</v>
      </c>
      <c r="H39" s="42"/>
    </row>
    <row r="40" spans="2:8" ht="15.75" thickBot="1">
      <c r="E40" s="12"/>
    </row>
    <row r="41" spans="2:8">
      <c r="C41" s="15" t="s">
        <v>29</v>
      </c>
      <c r="D41" s="133">
        <f>SUM(H16:H39)</f>
        <v>0</v>
      </c>
      <c r="E41" s="171" t="str">
        <f>IF(SUM(H5:H27)&gt;3,"Alert: No More Than 3 NSFs Permitted in the Last 12 Months","")</f>
        <v/>
      </c>
      <c r="F41" s="196" t="s">
        <v>30</v>
      </c>
      <c r="G41" s="197"/>
      <c r="H41" s="198"/>
    </row>
    <row r="42" spans="2:8">
      <c r="C42" s="48" t="s">
        <v>31</v>
      </c>
      <c r="D42" s="134">
        <f>SUM(D16:D39)</f>
        <v>0</v>
      </c>
      <c r="E42" s="171"/>
      <c r="F42" s="80" t="s">
        <v>32</v>
      </c>
      <c r="G42" s="81"/>
      <c r="H42" s="82">
        <f>+D11</f>
        <v>0</v>
      </c>
    </row>
    <row r="43" spans="2:8" ht="15.75" customHeight="1">
      <c r="C43" s="48" t="s">
        <v>33</v>
      </c>
      <c r="D43" s="134">
        <f>SUM(E16:E39)</f>
        <v>0</v>
      </c>
      <c r="E43" s="171"/>
      <c r="F43" s="172" t="e">
        <f>(D44*D45)/H42</f>
        <v>#DIV/0!</v>
      </c>
      <c r="G43" s="173"/>
      <c r="H43" s="174"/>
    </row>
    <row r="44" spans="2:8" ht="15.75" thickBot="1">
      <c r="C44" s="48" t="s">
        <v>34</v>
      </c>
      <c r="D44" s="134">
        <f>SUM(G16:G39)</f>
        <v>0</v>
      </c>
      <c r="E44" s="171"/>
      <c r="F44" s="175"/>
      <c r="G44" s="176"/>
      <c r="H44" s="177"/>
    </row>
    <row r="45" spans="2:8" ht="15.75" thickBot="1">
      <c r="C45" s="49" t="s">
        <v>35</v>
      </c>
      <c r="D45" s="135">
        <f>G10</f>
        <v>0</v>
      </c>
      <c r="F45" s="181" t="e">
        <f>IF(F43&gt;D9,"Alert: Calculation EXCEEDS Stated Amount on Initial 1003","")</f>
        <v>#DIV/0!</v>
      </c>
      <c r="G45" s="181"/>
      <c r="H45" s="181"/>
    </row>
    <row r="46" spans="2:8" ht="36" customHeight="1" thickBot="1">
      <c r="C46" s="1"/>
      <c r="D46" s="1"/>
      <c r="E46" s="1"/>
      <c r="F46" s="136"/>
      <c r="G46" s="137"/>
      <c r="H46" s="137"/>
    </row>
    <row r="47" spans="2:8" ht="15" customHeight="1" thickBot="1">
      <c r="C47" s="138"/>
      <c r="D47" s="139"/>
      <c r="E47" s="139"/>
      <c r="F47" s="140"/>
      <c r="G47" s="141"/>
      <c r="H47" s="142"/>
    </row>
    <row r="48" spans="2:8" ht="16.5" thickBot="1">
      <c r="C48" s="101" t="s">
        <v>36</v>
      </c>
      <c r="D48" s="24" t="s">
        <v>15</v>
      </c>
      <c r="E48" s="100"/>
      <c r="F48" s="24" t="s">
        <v>16</v>
      </c>
      <c r="G48" s="178"/>
      <c r="H48" s="179"/>
    </row>
    <row r="49" spans="2:14" ht="45">
      <c r="B49" s="18" t="s">
        <v>37</v>
      </c>
      <c r="C49" s="22" t="s">
        <v>18</v>
      </c>
      <c r="D49" s="19" t="s">
        <v>19</v>
      </c>
      <c r="E49" s="19" t="s">
        <v>20</v>
      </c>
      <c r="F49" s="19" t="s">
        <v>21</v>
      </c>
      <c r="G49" s="19" t="s">
        <v>22</v>
      </c>
      <c r="H49" s="23" t="s">
        <v>23</v>
      </c>
      <c r="I49" s="5"/>
      <c r="J49" s="162" t="s">
        <v>24</v>
      </c>
      <c r="K49" s="163"/>
      <c r="L49" s="163"/>
      <c r="M49" s="6">
        <f>+IFERROR(AVERAGE(G50:G55),"")</f>
        <v>0</v>
      </c>
      <c r="N49" s="7"/>
    </row>
    <row r="50" spans="2:14">
      <c r="B50" s="4">
        <v>1</v>
      </c>
      <c r="C50" s="40">
        <v>44683</v>
      </c>
      <c r="D50" s="51"/>
      <c r="E50" s="51"/>
      <c r="F50" s="127"/>
      <c r="G50" s="87">
        <f>D50-E50</f>
        <v>0</v>
      </c>
      <c r="H50" s="41"/>
      <c r="J50" s="169" t="s">
        <v>25</v>
      </c>
      <c r="K50" s="170"/>
      <c r="L50" s="170"/>
      <c r="M50" s="8">
        <f>+IFERROR(AVERAGE(G56:G61),"")</f>
        <v>0</v>
      </c>
      <c r="N50" s="9"/>
    </row>
    <row r="51" spans="2:14">
      <c r="B51" s="4">
        <v>2</v>
      </c>
      <c r="C51" s="20" t="str">
        <f>IF(ISBLANK(C50),"",TEXT(EOMONTH(C50,-1),"mmm-yyy"))</f>
        <v>Apr-2022</v>
      </c>
      <c r="D51" s="51"/>
      <c r="E51" s="51"/>
      <c r="F51" s="127"/>
      <c r="G51" s="87">
        <f t="shared" ref="G51:G73" si="2">D51-E51</f>
        <v>0</v>
      </c>
      <c r="H51" s="41"/>
      <c r="J51" s="169" t="s">
        <v>26</v>
      </c>
      <c r="K51" s="170"/>
      <c r="L51" s="170"/>
      <c r="M51" s="129" t="e">
        <f>+(M49-M50)/M50</f>
        <v>#DIV/0!</v>
      </c>
      <c r="N51" s="9"/>
    </row>
    <row r="52" spans="2:14">
      <c r="B52" s="4">
        <v>3</v>
      </c>
      <c r="C52" s="20" t="str">
        <f t="shared" ref="C52:C73" si="3">IF(ISBLANK(C51),"",TEXT(EOMONTH(C51,-1),"mmm-yyy"))</f>
        <v>Mar-2022</v>
      </c>
      <c r="D52" s="51"/>
      <c r="E52" s="51"/>
      <c r="F52" s="127"/>
      <c r="G52" s="87">
        <f t="shared" si="2"/>
        <v>0</v>
      </c>
      <c r="H52" s="41"/>
      <c r="J52" s="30"/>
      <c r="K52" s="31"/>
      <c r="L52" s="31"/>
      <c r="N52" s="9"/>
    </row>
    <row r="53" spans="2:14">
      <c r="B53" s="4">
        <v>4</v>
      </c>
      <c r="C53" s="20" t="str">
        <f t="shared" si="3"/>
        <v>Feb-2022</v>
      </c>
      <c r="D53" s="51"/>
      <c r="E53" s="51"/>
      <c r="F53" s="127"/>
      <c r="G53" s="87">
        <f t="shared" si="2"/>
        <v>0</v>
      </c>
      <c r="H53" s="41"/>
      <c r="J53" s="169" t="s">
        <v>27</v>
      </c>
      <c r="K53" s="170"/>
      <c r="L53" s="170"/>
      <c r="M53" s="8">
        <f>+IFERROR(AVERAGE(G50:G61),"")</f>
        <v>0</v>
      </c>
      <c r="N53" s="9"/>
    </row>
    <row r="54" spans="2:14">
      <c r="B54" s="4">
        <v>5</v>
      </c>
      <c r="C54" s="20" t="str">
        <f t="shared" si="3"/>
        <v>Jan-2022</v>
      </c>
      <c r="D54" s="51"/>
      <c r="E54" s="51"/>
      <c r="F54" s="127"/>
      <c r="G54" s="87">
        <f t="shared" si="2"/>
        <v>0</v>
      </c>
      <c r="H54" s="41"/>
      <c r="J54" s="169" t="s">
        <v>28</v>
      </c>
      <c r="K54" s="170"/>
      <c r="L54" s="170"/>
      <c r="M54" s="8">
        <f>+IFERROR(AVERAGE(G62:G73),"")</f>
        <v>0</v>
      </c>
      <c r="N54" s="9"/>
    </row>
    <row r="55" spans="2:14">
      <c r="B55" s="4">
        <v>6</v>
      </c>
      <c r="C55" s="20" t="str">
        <f t="shared" si="3"/>
        <v>Dec-2021</v>
      </c>
      <c r="D55" s="51"/>
      <c r="E55" s="51"/>
      <c r="F55" s="127"/>
      <c r="G55" s="87">
        <f t="shared" si="2"/>
        <v>0</v>
      </c>
      <c r="H55" s="41"/>
      <c r="J55" s="169" t="s">
        <v>26</v>
      </c>
      <c r="K55" s="170"/>
      <c r="L55" s="170"/>
      <c r="M55" s="129" t="e">
        <f>+(M53-M54)/M53</f>
        <v>#DIV/0!</v>
      </c>
      <c r="N55" s="9"/>
    </row>
    <row r="56" spans="2:14" ht="15.75" thickBot="1">
      <c r="B56" s="4">
        <v>7</v>
      </c>
      <c r="C56" s="20" t="str">
        <f t="shared" si="3"/>
        <v>Nov-2021</v>
      </c>
      <c r="D56" s="51"/>
      <c r="E56" s="51"/>
      <c r="F56" s="127"/>
      <c r="G56" s="87">
        <f t="shared" si="2"/>
        <v>0</v>
      </c>
      <c r="H56" s="41"/>
      <c r="J56" s="10"/>
      <c r="K56" s="1"/>
      <c r="L56" s="1"/>
      <c r="M56" s="1"/>
      <c r="N56" s="11"/>
    </row>
    <row r="57" spans="2:14">
      <c r="B57" s="4">
        <v>8</v>
      </c>
      <c r="C57" s="20" t="str">
        <f t="shared" si="3"/>
        <v>Oct-2021</v>
      </c>
      <c r="D57" s="51"/>
      <c r="E57" s="51"/>
      <c r="F57" s="127"/>
      <c r="G57" s="87">
        <f t="shared" si="2"/>
        <v>0</v>
      </c>
      <c r="H57" s="41"/>
    </row>
    <row r="58" spans="2:14">
      <c r="B58" s="4">
        <v>9</v>
      </c>
      <c r="C58" s="20" t="str">
        <f t="shared" si="3"/>
        <v>Sep-2021</v>
      </c>
      <c r="D58" s="51"/>
      <c r="E58" s="51"/>
      <c r="F58" s="127"/>
      <c r="G58" s="87">
        <f t="shared" si="2"/>
        <v>0</v>
      </c>
      <c r="H58" s="41"/>
    </row>
    <row r="59" spans="2:14">
      <c r="B59" s="4">
        <v>10</v>
      </c>
      <c r="C59" s="20" t="str">
        <f t="shared" si="3"/>
        <v>Aug-2021</v>
      </c>
      <c r="D59" s="51"/>
      <c r="E59" s="51"/>
      <c r="F59" s="127"/>
      <c r="G59" s="87">
        <f t="shared" si="2"/>
        <v>0</v>
      </c>
      <c r="H59" s="41"/>
    </row>
    <row r="60" spans="2:14">
      <c r="B60" s="4">
        <v>11</v>
      </c>
      <c r="C60" s="20" t="str">
        <f t="shared" si="3"/>
        <v>Jul-2021</v>
      </c>
      <c r="D60" s="51"/>
      <c r="E60" s="51"/>
      <c r="F60" s="127"/>
      <c r="G60" s="87">
        <f t="shared" si="2"/>
        <v>0</v>
      </c>
      <c r="H60" s="41"/>
    </row>
    <row r="61" spans="2:14">
      <c r="B61" s="4">
        <v>12</v>
      </c>
      <c r="C61" s="20" t="str">
        <f t="shared" si="3"/>
        <v>Jun-2021</v>
      </c>
      <c r="D61" s="51"/>
      <c r="E61" s="51"/>
      <c r="F61" s="127"/>
      <c r="G61" s="87">
        <f t="shared" si="2"/>
        <v>0</v>
      </c>
      <c r="H61" s="41"/>
    </row>
    <row r="62" spans="2:14">
      <c r="B62" s="4">
        <v>13</v>
      </c>
      <c r="C62" s="20" t="str">
        <f t="shared" si="3"/>
        <v>May-2021</v>
      </c>
      <c r="D62" s="51"/>
      <c r="E62" s="51"/>
      <c r="F62" s="127"/>
      <c r="G62" s="87">
        <f t="shared" si="2"/>
        <v>0</v>
      </c>
      <c r="H62" s="41"/>
      <c r="J62" s="8"/>
    </row>
    <row r="63" spans="2:14">
      <c r="B63" s="4">
        <v>14</v>
      </c>
      <c r="C63" s="20" t="str">
        <f t="shared" si="3"/>
        <v>Apr-2021</v>
      </c>
      <c r="D63" s="51"/>
      <c r="E63" s="51"/>
      <c r="F63" s="127"/>
      <c r="G63" s="87">
        <f t="shared" si="2"/>
        <v>0</v>
      </c>
      <c r="H63" s="41"/>
    </row>
    <row r="64" spans="2:14">
      <c r="B64" s="4">
        <v>15</v>
      </c>
      <c r="C64" s="20" t="str">
        <f t="shared" si="3"/>
        <v>Mar-2021</v>
      </c>
      <c r="D64" s="51"/>
      <c r="E64" s="51"/>
      <c r="F64" s="127"/>
      <c r="G64" s="87">
        <f t="shared" si="2"/>
        <v>0</v>
      </c>
      <c r="H64" s="41"/>
    </row>
    <row r="65" spans="2:8">
      <c r="B65" s="4">
        <v>16</v>
      </c>
      <c r="C65" s="20" t="str">
        <f t="shared" si="3"/>
        <v>Feb-2021</v>
      </c>
      <c r="D65" s="51"/>
      <c r="E65" s="51"/>
      <c r="F65" s="127"/>
      <c r="G65" s="87">
        <f t="shared" si="2"/>
        <v>0</v>
      </c>
      <c r="H65" s="41"/>
    </row>
    <row r="66" spans="2:8">
      <c r="B66" s="4">
        <v>17</v>
      </c>
      <c r="C66" s="20" t="str">
        <f t="shared" si="3"/>
        <v>Jan-2021</v>
      </c>
      <c r="D66" s="51"/>
      <c r="E66" s="51"/>
      <c r="F66" s="127"/>
      <c r="G66" s="87">
        <f t="shared" si="2"/>
        <v>0</v>
      </c>
      <c r="H66" s="41"/>
    </row>
    <row r="67" spans="2:8">
      <c r="B67" s="4">
        <v>18</v>
      </c>
      <c r="C67" s="20" t="str">
        <f t="shared" si="3"/>
        <v>Dec-2020</v>
      </c>
      <c r="D67" s="51"/>
      <c r="E67" s="51"/>
      <c r="F67" s="127"/>
      <c r="G67" s="87">
        <f t="shared" si="2"/>
        <v>0</v>
      </c>
      <c r="H67" s="41"/>
    </row>
    <row r="68" spans="2:8">
      <c r="B68" s="4">
        <v>19</v>
      </c>
      <c r="C68" s="20" t="str">
        <f t="shared" si="3"/>
        <v>Nov-2020</v>
      </c>
      <c r="D68" s="51"/>
      <c r="E68" s="51"/>
      <c r="F68" s="127"/>
      <c r="G68" s="87">
        <f t="shared" si="2"/>
        <v>0</v>
      </c>
      <c r="H68" s="41"/>
    </row>
    <row r="69" spans="2:8">
      <c r="B69" s="4">
        <v>20</v>
      </c>
      <c r="C69" s="20" t="str">
        <f t="shared" si="3"/>
        <v>Oct-2020</v>
      </c>
      <c r="D69" s="51"/>
      <c r="E69" s="51"/>
      <c r="F69" s="127"/>
      <c r="G69" s="87">
        <f t="shared" si="2"/>
        <v>0</v>
      </c>
      <c r="H69" s="41"/>
    </row>
    <row r="70" spans="2:8">
      <c r="B70" s="4">
        <v>21</v>
      </c>
      <c r="C70" s="20" t="str">
        <f t="shared" si="3"/>
        <v>Sep-2020</v>
      </c>
      <c r="D70" s="51"/>
      <c r="E70" s="51"/>
      <c r="F70" s="127"/>
      <c r="G70" s="87">
        <f t="shared" si="2"/>
        <v>0</v>
      </c>
      <c r="H70" s="41"/>
    </row>
    <row r="71" spans="2:8">
      <c r="B71" s="4">
        <v>22</v>
      </c>
      <c r="C71" s="20" t="str">
        <f t="shared" si="3"/>
        <v>Aug-2020</v>
      </c>
      <c r="D71" s="51"/>
      <c r="E71" s="51"/>
      <c r="F71" s="127"/>
      <c r="G71" s="87">
        <f t="shared" si="2"/>
        <v>0</v>
      </c>
      <c r="H71" s="41"/>
    </row>
    <row r="72" spans="2:8">
      <c r="B72" s="4">
        <v>23</v>
      </c>
      <c r="C72" s="20" t="str">
        <f t="shared" si="3"/>
        <v>Jul-2020</v>
      </c>
      <c r="D72" s="51"/>
      <c r="E72" s="51"/>
      <c r="F72" s="127"/>
      <c r="G72" s="87">
        <f t="shared" si="2"/>
        <v>0</v>
      </c>
      <c r="H72" s="41"/>
    </row>
    <row r="73" spans="2:8" ht="15.75" thickBot="1">
      <c r="B73" s="4">
        <v>24</v>
      </c>
      <c r="C73" s="21" t="str">
        <f t="shared" si="3"/>
        <v>Jun-2020</v>
      </c>
      <c r="D73" s="52"/>
      <c r="E73" s="52"/>
      <c r="F73" s="128"/>
      <c r="G73" s="88">
        <f t="shared" si="2"/>
        <v>0</v>
      </c>
      <c r="H73" s="42"/>
    </row>
    <row r="74" spans="2:8" ht="15.75" thickBot="1"/>
    <row r="75" spans="2:8">
      <c r="C75" s="15" t="s">
        <v>29</v>
      </c>
      <c r="D75" s="133">
        <f>SUM(H50:H73)</f>
        <v>0</v>
      </c>
      <c r="E75" s="199" t="str">
        <f>IF(SUM(H50:H61)&gt;3,"Alert: No More Than 3 NSFs Permitted in the Last 12 Months","")</f>
        <v/>
      </c>
      <c r="F75" s="196" t="s">
        <v>30</v>
      </c>
      <c r="G75" s="197"/>
      <c r="H75" s="198"/>
    </row>
    <row r="76" spans="2:8">
      <c r="C76" s="48" t="s">
        <v>31</v>
      </c>
      <c r="D76" s="134">
        <f>SUM(D50:D73)</f>
        <v>0</v>
      </c>
      <c r="E76" s="199"/>
      <c r="F76" s="80" t="s">
        <v>32</v>
      </c>
      <c r="G76" s="81"/>
      <c r="H76" s="82">
        <f>+D11</f>
        <v>0</v>
      </c>
    </row>
    <row r="77" spans="2:8">
      <c r="C77" s="48" t="s">
        <v>33</v>
      </c>
      <c r="D77" s="134">
        <f>SUM(E50:E73)</f>
        <v>0</v>
      </c>
      <c r="E77" s="199"/>
      <c r="F77" s="172" t="e">
        <f>(D78*D79)/H76</f>
        <v>#DIV/0!</v>
      </c>
      <c r="G77" s="173"/>
      <c r="H77" s="174"/>
    </row>
    <row r="78" spans="2:8" ht="15.75" thickBot="1">
      <c r="C78" s="48" t="s">
        <v>34</v>
      </c>
      <c r="D78" s="134">
        <f>SUM(G50:G73)</f>
        <v>0</v>
      </c>
      <c r="E78" s="199"/>
      <c r="F78" s="175"/>
      <c r="G78" s="176"/>
      <c r="H78" s="177"/>
    </row>
    <row r="79" spans="2:8" ht="17.25" customHeight="1" thickBot="1">
      <c r="C79" s="49" t="s">
        <v>35</v>
      </c>
      <c r="D79" s="135">
        <f>G10</f>
        <v>0</v>
      </c>
      <c r="E79" s="143"/>
      <c r="F79" s="200" t="e">
        <f>(IF(F77&gt;D9,"Alert: Calculation EXCEEDS Stated Amount on Initial 1003",""))</f>
        <v>#DIV/0!</v>
      </c>
      <c r="G79" s="200"/>
      <c r="H79" s="200"/>
    </row>
    <row r="80" spans="2:8" ht="16.5" thickBot="1">
      <c r="F80" s="16"/>
      <c r="G80" s="17"/>
      <c r="H80" s="17"/>
    </row>
    <row r="81" spans="3:8" ht="15.75" thickBot="1">
      <c r="C81" s="36" t="s">
        <v>38</v>
      </c>
      <c r="D81" s="32"/>
      <c r="E81" s="32"/>
      <c r="F81" s="32"/>
      <c r="G81" s="32"/>
      <c r="H81" s="33"/>
    </row>
    <row r="82" spans="3:8">
      <c r="C82" s="182"/>
      <c r="D82" s="183"/>
      <c r="E82" s="183"/>
      <c r="F82" s="183"/>
      <c r="G82" s="183"/>
      <c r="H82" s="184"/>
    </row>
    <row r="83" spans="3:8">
      <c r="C83" s="185"/>
      <c r="D83" s="186"/>
      <c r="E83" s="186"/>
      <c r="F83" s="186"/>
      <c r="G83" s="186"/>
      <c r="H83" s="187"/>
    </row>
    <row r="84" spans="3:8">
      <c r="C84" s="185"/>
      <c r="D84" s="186"/>
      <c r="E84" s="186"/>
      <c r="F84" s="186"/>
      <c r="G84" s="186"/>
      <c r="H84" s="187"/>
    </row>
    <row r="85" spans="3:8">
      <c r="C85" s="185"/>
      <c r="D85" s="186"/>
      <c r="E85" s="186"/>
      <c r="F85" s="186"/>
      <c r="G85" s="186"/>
      <c r="H85" s="187"/>
    </row>
    <row r="86" spans="3:8">
      <c r="C86" s="185"/>
      <c r="D86" s="186"/>
      <c r="E86" s="186"/>
      <c r="F86" s="186"/>
      <c r="G86" s="186"/>
      <c r="H86" s="187"/>
    </row>
    <row r="87" spans="3:8" ht="15.75" thickBot="1">
      <c r="C87" s="188"/>
      <c r="D87" s="189"/>
      <c r="E87" s="189"/>
      <c r="F87" s="189"/>
      <c r="G87" s="189"/>
      <c r="H87" s="190"/>
    </row>
  </sheetData>
  <sheetProtection algorithmName="SHA-512" hashValue="yOkB6Bs2AT/TBgwUhExgjesocZ4MLO/iuwYuuFXr/VJ4a0cAdvcGJINKbhmI9Ao4AJfNzHv+4MD+bDYjuX6Hyw==" saltValue="i6KBseEdjaWRe4PjXKUBsA==" spinCount="100000" sheet="1" objects="1" scenarios="1" selectLockedCells="1"/>
  <mergeCells count="35">
    <mergeCell ref="C82:H87"/>
    <mergeCell ref="C12:H12"/>
    <mergeCell ref="G14:H14"/>
    <mergeCell ref="F41:H41"/>
    <mergeCell ref="F75:H75"/>
    <mergeCell ref="F77:H78"/>
    <mergeCell ref="E75:E78"/>
    <mergeCell ref="F79:H79"/>
    <mergeCell ref="J55:L55"/>
    <mergeCell ref="E41:E44"/>
    <mergeCell ref="F43:H44"/>
    <mergeCell ref="G48:H48"/>
    <mergeCell ref="D9:E9"/>
    <mergeCell ref="F45:H45"/>
    <mergeCell ref="J21:L21"/>
    <mergeCell ref="J16:L16"/>
    <mergeCell ref="J17:L17"/>
    <mergeCell ref="J19:L19"/>
    <mergeCell ref="J20:L20"/>
    <mergeCell ref="J49:L49"/>
    <mergeCell ref="J50:L50"/>
    <mergeCell ref="J51:L51"/>
    <mergeCell ref="J53:L53"/>
    <mergeCell ref="J54:L54"/>
    <mergeCell ref="C2:H2"/>
    <mergeCell ref="G6:H6"/>
    <mergeCell ref="G7:H7"/>
    <mergeCell ref="G8:H8"/>
    <mergeCell ref="J15:L15"/>
    <mergeCell ref="G9:H9"/>
    <mergeCell ref="G10:H10"/>
    <mergeCell ref="G11:H11"/>
    <mergeCell ref="D6:E6"/>
    <mergeCell ref="D7:E7"/>
    <mergeCell ref="D8:E8"/>
  </mergeCells>
  <conditionalFormatting sqref="E41">
    <cfRule type="containsText" dxfId="35" priority="18" operator="containsText" text="No more than">
      <formula>NOT(ISERROR(SEARCH("No more than",E41)))</formula>
    </cfRule>
  </conditionalFormatting>
  <conditionalFormatting sqref="C28:F39 H28:H39">
    <cfRule type="expression" dxfId="34" priority="16">
      <formula>$D$11=12</formula>
    </cfRule>
  </conditionalFormatting>
  <conditionalFormatting sqref="E75">
    <cfRule type="containsText" dxfId="33" priority="8" operator="containsText" text="No more than">
      <formula>NOT(ISERROR(SEARCH("No more than",E75)))</formula>
    </cfRule>
  </conditionalFormatting>
  <conditionalFormatting sqref="C62:H73">
    <cfRule type="expression" dxfId="32" priority="5">
      <formula>$D$11=12</formula>
    </cfRule>
    <cfRule type="expression" dxfId="31" priority="6">
      <formula>$E$11 = 12</formula>
    </cfRule>
  </conditionalFormatting>
  <conditionalFormatting sqref="F45:H45">
    <cfRule type="containsText" dxfId="30" priority="4" operator="containsText" text="alert">
      <formula>NOT(ISERROR(SEARCH("alert",F45)))</formula>
    </cfRule>
  </conditionalFormatting>
  <conditionalFormatting sqref="E41:E44">
    <cfRule type="containsText" dxfId="29" priority="3" operator="containsText" text="alert">
      <formula>NOT(ISERROR(SEARCH("alert",E41)))</formula>
    </cfRule>
  </conditionalFormatting>
  <conditionalFormatting sqref="F79:H79">
    <cfRule type="containsText" dxfId="28" priority="2" operator="containsText" text="alert">
      <formula>NOT(ISERROR(SEARCH("alert",F79)))</formula>
    </cfRule>
  </conditionalFormatting>
  <dataValidations count="2">
    <dataValidation type="list" allowBlank="1" showInputMessage="1" showErrorMessage="1" sqref="D11" xr:uid="{00000000-0002-0000-0000-000000000000}">
      <formula1>"12,24"</formula1>
    </dataValidation>
    <dataValidation type="list" allowBlank="1" showInputMessage="1" showErrorMessage="1" sqref="G80" xr:uid="{00000000-0002-0000-0000-000001000000}">
      <formula1>"12 Months,24 Months"</formula1>
    </dataValidation>
  </dataValidations>
  <pageMargins left="0.25" right="0.25" top="0.5" bottom="0.25" header="0.3" footer="0.3"/>
  <pageSetup scale="72" fitToHeight="0" orientation="landscape" r:id="rId1"/>
  <rowBreaks count="1" manualBreakCount="1">
    <brk id="47"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9" operator="containsText" id="{32527A2E-A0C7-466F-9E9A-1BF1046F8AB8}">
            <xm:f>NOT(ISERROR(SEARCH("-",M17)))</xm:f>
            <xm:f>"-"</xm:f>
            <x14:dxf>
              <font>
                <b/>
                <i val="0"/>
                <color rgb="FFC00000"/>
              </font>
              <fill>
                <patternFill>
                  <bgColor rgb="FFFFFF00"/>
                </patternFill>
              </fill>
            </x14:dxf>
          </x14:cfRule>
          <xm:sqref>M17</xm:sqref>
        </x14:conditionalFormatting>
        <x14:conditionalFormatting xmlns:xm="http://schemas.microsoft.com/office/excel/2006/main">
          <x14:cfRule type="containsText" priority="17" operator="containsText" id="{11951864-945E-4C43-9A90-F47398B416BE}">
            <xm:f>NOT(ISERROR(SEARCH("-",M21)))</xm:f>
            <xm:f>"-"</xm:f>
            <x14:dxf>
              <font>
                <b/>
                <i val="0"/>
                <color rgb="FFC00000"/>
              </font>
              <fill>
                <patternFill>
                  <bgColor rgb="FFFFFF00"/>
                </patternFill>
              </fill>
            </x14:dxf>
          </x14:cfRule>
          <xm:sqref>M21</xm:sqref>
        </x14:conditionalFormatting>
        <x14:conditionalFormatting xmlns:xm="http://schemas.microsoft.com/office/excel/2006/main">
          <x14:cfRule type="containsText" priority="9" operator="containsText" id="{2B44FB69-46B8-4C58-967E-C22E3EBCA21E}">
            <xm:f>NOT(ISERROR(SEARCH("-",M51)))</xm:f>
            <xm:f>"-"</xm:f>
            <x14:dxf>
              <font>
                <b/>
                <i val="0"/>
                <color rgb="FFC00000"/>
              </font>
              <fill>
                <patternFill>
                  <bgColor rgb="FFFFFF00"/>
                </patternFill>
              </fill>
            </x14:dxf>
          </x14:cfRule>
          <xm:sqref>M51</xm:sqref>
        </x14:conditionalFormatting>
        <x14:conditionalFormatting xmlns:xm="http://schemas.microsoft.com/office/excel/2006/main">
          <x14:cfRule type="containsText" priority="7" operator="containsText" id="{BA05B16F-0F96-4415-B166-ADE10F4E33FA}">
            <xm:f>NOT(ISERROR(SEARCH("-",M55)))</xm:f>
            <xm:f>"-"</xm:f>
            <x14:dxf>
              <font>
                <b/>
                <i val="0"/>
                <color rgb="FFC00000"/>
              </font>
              <fill>
                <patternFill>
                  <bgColor rgb="FFFFFF00"/>
                </patternFill>
              </fill>
            </x14:dxf>
          </x14:cfRule>
          <xm:sqref>M55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B1:N92"/>
  <sheetViews>
    <sheetView showGridLines="0" zoomScaleNormal="100" zoomScalePageLayoutView="50" workbookViewId="0">
      <selection activeCell="D6" sqref="D6:E6"/>
    </sheetView>
  </sheetViews>
  <sheetFormatPr defaultRowHeight="15"/>
  <cols>
    <col min="1" max="1" width="2.42578125" customWidth="1"/>
    <col min="2" max="2" width="5.42578125" style="4" customWidth="1"/>
    <col min="3" max="3" width="26.28515625" customWidth="1"/>
    <col min="4" max="4" width="21.85546875" customWidth="1"/>
    <col min="5" max="5" width="24.28515625" customWidth="1"/>
    <col min="6" max="6" width="28" customWidth="1"/>
    <col min="7" max="7" width="18" customWidth="1"/>
    <col min="8" max="8" width="14.140625" customWidth="1"/>
    <col min="9" max="9" width="3.140625" customWidth="1"/>
    <col min="12" max="12" width="3.7109375" customWidth="1"/>
    <col min="13" max="13" width="15.7109375" customWidth="1"/>
    <col min="14" max="14" width="3.140625" customWidth="1"/>
  </cols>
  <sheetData>
    <row r="1" spans="2:14" ht="15.75" thickBot="1"/>
    <row r="2" spans="2:14" ht="24" thickBot="1">
      <c r="C2" s="153" t="s">
        <v>0</v>
      </c>
      <c r="D2" s="154"/>
      <c r="E2" s="154"/>
      <c r="F2" s="154"/>
      <c r="G2" s="154"/>
      <c r="H2" s="155"/>
    </row>
    <row r="5" spans="2:14" ht="15.75" thickBot="1"/>
    <row r="6" spans="2:14">
      <c r="C6" s="15" t="s">
        <v>1</v>
      </c>
      <c r="D6" s="166"/>
      <c r="E6" s="166"/>
      <c r="F6" s="47" t="s">
        <v>2</v>
      </c>
      <c r="G6" s="156"/>
      <c r="H6" s="157"/>
    </row>
    <row r="7" spans="2:14">
      <c r="C7" s="48" t="s">
        <v>39</v>
      </c>
      <c r="D7" s="167"/>
      <c r="E7" s="167"/>
      <c r="F7" s="2" t="s">
        <v>4</v>
      </c>
      <c r="G7" s="158"/>
      <c r="H7" s="159"/>
    </row>
    <row r="8" spans="2:14">
      <c r="C8" s="48" t="s">
        <v>5</v>
      </c>
      <c r="D8" s="168"/>
      <c r="E8" s="168"/>
      <c r="F8" s="2" t="s">
        <v>6</v>
      </c>
      <c r="G8" s="160"/>
      <c r="H8" s="161"/>
    </row>
    <row r="9" spans="2:14">
      <c r="C9" s="48"/>
      <c r="D9" s="132"/>
      <c r="E9" s="93"/>
      <c r="F9" s="2" t="s">
        <v>8</v>
      </c>
      <c r="G9" s="160"/>
      <c r="H9" s="161"/>
    </row>
    <row r="10" spans="2:14">
      <c r="C10" s="48" t="s">
        <v>40</v>
      </c>
      <c r="D10" s="94"/>
      <c r="E10" s="95"/>
      <c r="F10" s="2" t="s">
        <v>10</v>
      </c>
      <c r="G10" s="164"/>
      <c r="H10" s="165"/>
    </row>
    <row r="11" spans="2:14">
      <c r="C11" s="48" t="s">
        <v>11</v>
      </c>
      <c r="D11" s="92"/>
      <c r="E11" s="93"/>
      <c r="F11" s="2" t="s">
        <v>12</v>
      </c>
      <c r="G11" s="160"/>
      <c r="H11" s="161"/>
    </row>
    <row r="12" spans="2:14" ht="15.75" thickBot="1">
      <c r="C12" s="49" t="s">
        <v>9</v>
      </c>
      <c r="D12" s="96"/>
      <c r="E12" s="97"/>
      <c r="F12" s="3" t="s">
        <v>41</v>
      </c>
      <c r="G12" s="203"/>
      <c r="H12" s="204"/>
    </row>
    <row r="13" spans="2:14" ht="19.5" thickBot="1">
      <c r="C13" s="191" t="s">
        <v>42</v>
      </c>
      <c r="D13" s="192"/>
      <c r="E13" s="192"/>
      <c r="F13" s="192"/>
      <c r="G13" s="192"/>
      <c r="H13" s="193"/>
    </row>
    <row r="14" spans="2:14" ht="11.25" customHeight="1" thickBot="1">
      <c r="C14" s="50"/>
      <c r="D14" s="50"/>
      <c r="E14" s="50"/>
      <c r="F14" s="50"/>
      <c r="G14" s="50"/>
      <c r="H14" s="50"/>
    </row>
    <row r="15" spans="2:14" ht="16.5" thickBot="1">
      <c r="C15" s="101" t="s">
        <v>14</v>
      </c>
      <c r="D15" s="24" t="s">
        <v>15</v>
      </c>
      <c r="E15" s="100"/>
      <c r="F15" s="24" t="s">
        <v>16</v>
      </c>
      <c r="G15" s="178"/>
      <c r="H15" s="179"/>
    </row>
    <row r="16" spans="2:14" ht="45">
      <c r="B16" s="18" t="s">
        <v>17</v>
      </c>
      <c r="C16" s="37" t="s">
        <v>18</v>
      </c>
      <c r="D16" s="38" t="s">
        <v>19</v>
      </c>
      <c r="E16" s="38" t="s">
        <v>20</v>
      </c>
      <c r="F16" s="38" t="s">
        <v>21</v>
      </c>
      <c r="G16" s="38" t="s">
        <v>22</v>
      </c>
      <c r="H16" s="39" t="s">
        <v>23</v>
      </c>
      <c r="I16" s="5"/>
      <c r="J16" s="162" t="s">
        <v>24</v>
      </c>
      <c r="K16" s="163"/>
      <c r="L16" s="163"/>
      <c r="M16" s="6">
        <f>+IFERROR(AVERAGE(G17:G22),"")</f>
        <v>0</v>
      </c>
      <c r="N16" s="7"/>
    </row>
    <row r="17" spans="2:14">
      <c r="B17" s="4">
        <v>1</v>
      </c>
      <c r="C17" s="40">
        <v>44682</v>
      </c>
      <c r="D17" s="51"/>
      <c r="E17" s="51"/>
      <c r="F17" s="127"/>
      <c r="G17" s="87">
        <f>D17-E17</f>
        <v>0</v>
      </c>
      <c r="H17" s="41"/>
      <c r="J17" s="169" t="s">
        <v>25</v>
      </c>
      <c r="K17" s="170"/>
      <c r="L17" s="170"/>
      <c r="M17" s="8">
        <f>+IFERROR(AVERAGE(G23:G28),"")</f>
        <v>0</v>
      </c>
      <c r="N17" s="9"/>
    </row>
    <row r="18" spans="2:14">
      <c r="B18" s="4">
        <v>2</v>
      </c>
      <c r="C18" s="20" t="str">
        <f>IF(ISBLANK(C17),"",TEXT(EOMONTH(C17,-1),"mmm-yyy"))</f>
        <v>Apr-2022</v>
      </c>
      <c r="D18" s="51"/>
      <c r="E18" s="51"/>
      <c r="F18" s="127"/>
      <c r="G18" s="87">
        <f t="shared" ref="G18:G40" si="0">D18-E18</f>
        <v>0</v>
      </c>
      <c r="H18" s="41"/>
      <c r="J18" s="169" t="s">
        <v>26</v>
      </c>
      <c r="K18" s="170"/>
      <c r="L18" s="170"/>
      <c r="M18" s="129" t="e">
        <f>+(M16-M17)/M17</f>
        <v>#DIV/0!</v>
      </c>
      <c r="N18" s="9"/>
    </row>
    <row r="19" spans="2:14">
      <c r="B19" s="4">
        <v>3</v>
      </c>
      <c r="C19" s="20" t="str">
        <f t="shared" ref="C19:C40" si="1">IF(ISBLANK(C18),"",TEXT(EOMONTH(C18,-1),"mmm-yyy"))</f>
        <v>Mar-2022</v>
      </c>
      <c r="D19" s="51"/>
      <c r="E19" s="51"/>
      <c r="F19" s="127"/>
      <c r="G19" s="87">
        <f t="shared" si="0"/>
        <v>0</v>
      </c>
      <c r="H19" s="41"/>
      <c r="J19" s="30"/>
      <c r="K19" s="31"/>
      <c r="L19" s="31"/>
      <c r="N19" s="9"/>
    </row>
    <row r="20" spans="2:14">
      <c r="B20" s="4">
        <v>4</v>
      </c>
      <c r="C20" s="20" t="str">
        <f t="shared" si="1"/>
        <v>Feb-2022</v>
      </c>
      <c r="D20" s="51"/>
      <c r="E20" s="51"/>
      <c r="F20" s="127"/>
      <c r="G20" s="87">
        <f t="shared" si="0"/>
        <v>0</v>
      </c>
      <c r="H20" s="41"/>
      <c r="J20" s="169" t="s">
        <v>27</v>
      </c>
      <c r="K20" s="170"/>
      <c r="L20" s="170"/>
      <c r="M20" s="8">
        <f>+IFERROR(AVERAGE(G17:G28),"")</f>
        <v>0</v>
      </c>
      <c r="N20" s="9"/>
    </row>
    <row r="21" spans="2:14">
      <c r="B21" s="4">
        <v>5</v>
      </c>
      <c r="C21" s="20" t="str">
        <f t="shared" si="1"/>
        <v>Jan-2022</v>
      </c>
      <c r="D21" s="51"/>
      <c r="E21" s="51"/>
      <c r="F21" s="127"/>
      <c r="G21" s="87">
        <f t="shared" si="0"/>
        <v>0</v>
      </c>
      <c r="H21" s="41"/>
      <c r="J21" s="169" t="s">
        <v>28</v>
      </c>
      <c r="K21" s="170"/>
      <c r="L21" s="170"/>
      <c r="M21" s="8">
        <f>+IFERROR(AVERAGE(G29:G40),"")</f>
        <v>0</v>
      </c>
      <c r="N21" s="9"/>
    </row>
    <row r="22" spans="2:14">
      <c r="B22" s="4">
        <v>6</v>
      </c>
      <c r="C22" s="20" t="str">
        <f t="shared" si="1"/>
        <v>Dec-2021</v>
      </c>
      <c r="D22" s="51"/>
      <c r="E22" s="51"/>
      <c r="F22" s="127"/>
      <c r="G22" s="87">
        <f t="shared" si="0"/>
        <v>0</v>
      </c>
      <c r="H22" s="41"/>
      <c r="J22" s="169" t="s">
        <v>26</v>
      </c>
      <c r="K22" s="170"/>
      <c r="L22" s="170"/>
      <c r="M22" s="129" t="e">
        <f>+(M20-M21)/M20</f>
        <v>#DIV/0!</v>
      </c>
      <c r="N22" s="9"/>
    </row>
    <row r="23" spans="2:14" ht="15.75" thickBot="1">
      <c r="B23" s="4">
        <v>7</v>
      </c>
      <c r="C23" s="20" t="str">
        <f t="shared" si="1"/>
        <v>Nov-2021</v>
      </c>
      <c r="D23" s="51"/>
      <c r="E23" s="51"/>
      <c r="F23" s="127"/>
      <c r="G23" s="87">
        <f t="shared" si="0"/>
        <v>0</v>
      </c>
      <c r="H23" s="41"/>
      <c r="J23" s="10"/>
      <c r="K23" s="1"/>
      <c r="L23" s="1"/>
      <c r="M23" s="1"/>
      <c r="N23" s="11"/>
    </row>
    <row r="24" spans="2:14">
      <c r="B24" s="4">
        <v>8</v>
      </c>
      <c r="C24" s="20" t="str">
        <f t="shared" si="1"/>
        <v>Oct-2021</v>
      </c>
      <c r="D24" s="51"/>
      <c r="E24" s="51"/>
      <c r="F24" s="127"/>
      <c r="G24" s="87">
        <f t="shared" si="0"/>
        <v>0</v>
      </c>
      <c r="H24" s="41"/>
    </row>
    <row r="25" spans="2:14">
      <c r="B25" s="4">
        <v>9</v>
      </c>
      <c r="C25" s="20" t="str">
        <f t="shared" si="1"/>
        <v>Sep-2021</v>
      </c>
      <c r="D25" s="51"/>
      <c r="E25" s="51"/>
      <c r="F25" s="127"/>
      <c r="G25" s="87">
        <f t="shared" si="0"/>
        <v>0</v>
      </c>
      <c r="H25" s="41"/>
    </row>
    <row r="26" spans="2:14">
      <c r="B26" s="4">
        <v>10</v>
      </c>
      <c r="C26" s="20" t="str">
        <f t="shared" si="1"/>
        <v>Aug-2021</v>
      </c>
      <c r="D26" s="51"/>
      <c r="E26" s="51"/>
      <c r="F26" s="127"/>
      <c r="G26" s="87">
        <f t="shared" si="0"/>
        <v>0</v>
      </c>
      <c r="H26" s="41"/>
    </row>
    <row r="27" spans="2:14">
      <c r="B27" s="4">
        <v>11</v>
      </c>
      <c r="C27" s="20" t="str">
        <f t="shared" si="1"/>
        <v>Jul-2021</v>
      </c>
      <c r="D27" s="51"/>
      <c r="E27" s="51"/>
      <c r="F27" s="127"/>
      <c r="G27" s="87">
        <f t="shared" si="0"/>
        <v>0</v>
      </c>
      <c r="H27" s="41"/>
    </row>
    <row r="28" spans="2:14">
      <c r="B28" s="4">
        <v>12</v>
      </c>
      <c r="C28" s="20" t="str">
        <f t="shared" si="1"/>
        <v>Jun-2021</v>
      </c>
      <c r="D28" s="51"/>
      <c r="E28" s="51"/>
      <c r="F28" s="127"/>
      <c r="G28" s="87">
        <f t="shared" si="0"/>
        <v>0</v>
      </c>
      <c r="H28" s="41"/>
    </row>
    <row r="29" spans="2:14">
      <c r="B29" s="4">
        <v>13</v>
      </c>
      <c r="C29" s="20" t="str">
        <f t="shared" si="1"/>
        <v>May-2021</v>
      </c>
      <c r="D29" s="51"/>
      <c r="E29" s="51"/>
      <c r="F29" s="127"/>
      <c r="G29" s="87">
        <f t="shared" si="0"/>
        <v>0</v>
      </c>
      <c r="H29" s="41"/>
      <c r="J29" s="8"/>
    </row>
    <row r="30" spans="2:14">
      <c r="B30" s="4">
        <v>14</v>
      </c>
      <c r="C30" s="20" t="str">
        <f t="shared" si="1"/>
        <v>Apr-2021</v>
      </c>
      <c r="D30" s="51"/>
      <c r="E30" s="51"/>
      <c r="F30" s="127"/>
      <c r="G30" s="87">
        <f t="shared" si="0"/>
        <v>0</v>
      </c>
      <c r="H30" s="41"/>
    </row>
    <row r="31" spans="2:14">
      <c r="B31" s="4">
        <v>15</v>
      </c>
      <c r="C31" s="20" t="str">
        <f t="shared" si="1"/>
        <v>Mar-2021</v>
      </c>
      <c r="D31" s="51"/>
      <c r="E31" s="51"/>
      <c r="F31" s="127"/>
      <c r="G31" s="87">
        <f t="shared" si="0"/>
        <v>0</v>
      </c>
      <c r="H31" s="41"/>
    </row>
    <row r="32" spans="2:14">
      <c r="B32" s="4">
        <v>16</v>
      </c>
      <c r="C32" s="20" t="str">
        <f t="shared" si="1"/>
        <v>Feb-2021</v>
      </c>
      <c r="D32" s="51"/>
      <c r="E32" s="51"/>
      <c r="F32" s="127"/>
      <c r="G32" s="87">
        <f t="shared" si="0"/>
        <v>0</v>
      </c>
      <c r="H32" s="41"/>
    </row>
    <row r="33" spans="2:13">
      <c r="B33" s="4">
        <v>17</v>
      </c>
      <c r="C33" s="20" t="str">
        <f t="shared" si="1"/>
        <v>Jan-2021</v>
      </c>
      <c r="D33" s="51"/>
      <c r="E33" s="51"/>
      <c r="F33" s="127"/>
      <c r="G33" s="87">
        <f t="shared" si="0"/>
        <v>0</v>
      </c>
      <c r="H33" s="41"/>
    </row>
    <row r="34" spans="2:13">
      <c r="B34" s="4">
        <v>18</v>
      </c>
      <c r="C34" s="20" t="str">
        <f t="shared" si="1"/>
        <v>Dec-2020</v>
      </c>
      <c r="D34" s="51"/>
      <c r="E34" s="51"/>
      <c r="F34" s="127"/>
      <c r="G34" s="87">
        <f t="shared" si="0"/>
        <v>0</v>
      </c>
      <c r="H34" s="41"/>
    </row>
    <row r="35" spans="2:13">
      <c r="B35" s="4">
        <v>19</v>
      </c>
      <c r="C35" s="20" t="str">
        <f t="shared" si="1"/>
        <v>Nov-2020</v>
      </c>
      <c r="D35" s="51"/>
      <c r="E35" s="51"/>
      <c r="F35" s="127"/>
      <c r="G35" s="87">
        <f t="shared" si="0"/>
        <v>0</v>
      </c>
      <c r="H35" s="41"/>
    </row>
    <row r="36" spans="2:13">
      <c r="B36" s="4">
        <v>20</v>
      </c>
      <c r="C36" s="20" t="str">
        <f t="shared" si="1"/>
        <v>Oct-2020</v>
      </c>
      <c r="D36" s="51"/>
      <c r="E36" s="51"/>
      <c r="F36" s="127"/>
      <c r="G36" s="87">
        <f>D36-E36</f>
        <v>0</v>
      </c>
      <c r="H36" s="41"/>
    </row>
    <row r="37" spans="2:13">
      <c r="B37" s="4">
        <v>21</v>
      </c>
      <c r="C37" s="20" t="str">
        <f t="shared" si="1"/>
        <v>Sep-2020</v>
      </c>
      <c r="D37" s="51"/>
      <c r="E37" s="51"/>
      <c r="F37" s="127"/>
      <c r="G37" s="87">
        <f t="shared" si="0"/>
        <v>0</v>
      </c>
      <c r="H37" s="41"/>
    </row>
    <row r="38" spans="2:13">
      <c r="B38" s="4">
        <v>22</v>
      </c>
      <c r="C38" s="20" t="str">
        <f t="shared" si="1"/>
        <v>Aug-2020</v>
      </c>
      <c r="D38" s="51"/>
      <c r="E38" s="51"/>
      <c r="F38" s="127"/>
      <c r="G38" s="87">
        <f t="shared" si="0"/>
        <v>0</v>
      </c>
      <c r="H38" s="41"/>
    </row>
    <row r="39" spans="2:13">
      <c r="B39" s="4">
        <v>23</v>
      </c>
      <c r="C39" s="20" t="str">
        <f t="shared" si="1"/>
        <v>Jul-2020</v>
      </c>
      <c r="D39" s="51"/>
      <c r="E39" s="51"/>
      <c r="F39" s="127"/>
      <c r="G39" s="87">
        <f t="shared" si="0"/>
        <v>0</v>
      </c>
      <c r="H39" s="41"/>
      <c r="L39" s="91"/>
    </row>
    <row r="40" spans="2:13" ht="15.75" thickBot="1">
      <c r="B40" s="4">
        <v>24</v>
      </c>
      <c r="C40" s="21" t="str">
        <f t="shared" si="1"/>
        <v>Jun-2020</v>
      </c>
      <c r="D40" s="52"/>
      <c r="E40" s="52"/>
      <c r="F40" s="128"/>
      <c r="G40" s="88">
        <f t="shared" si="0"/>
        <v>0</v>
      </c>
      <c r="H40" s="42"/>
      <c r="M40" s="8"/>
    </row>
    <row r="41" spans="2:13" ht="15.75" thickBot="1">
      <c r="E41" s="12"/>
    </row>
    <row r="42" spans="2:13">
      <c r="C42" s="15" t="s">
        <v>29</v>
      </c>
      <c r="D42" s="133">
        <f>SUM(H17:H40)</f>
        <v>0</v>
      </c>
      <c r="E42" s="201" t="str">
        <f>IF(SUM(H5:H28)&gt;3,"Alert: No More Than 3 NSFs Permitted in the Last 12 Months","")</f>
        <v/>
      </c>
      <c r="F42" s="15" t="s">
        <v>43</v>
      </c>
      <c r="G42" s="83">
        <v>0.5</v>
      </c>
      <c r="H42" s="28"/>
    </row>
    <row r="43" spans="2:13">
      <c r="C43" s="48" t="s">
        <v>31</v>
      </c>
      <c r="D43" s="134">
        <f>SUM(D17:D40)</f>
        <v>0</v>
      </c>
      <c r="E43" s="201"/>
      <c r="F43" s="48" t="s">
        <v>44</v>
      </c>
      <c r="G43" s="102"/>
      <c r="H43" s="28"/>
    </row>
    <row r="44" spans="2:13" ht="15.75">
      <c r="C44" s="48" t="s">
        <v>33</v>
      </c>
      <c r="D44" s="134">
        <f>SUM(E17:E40)</f>
        <v>0</v>
      </c>
      <c r="E44" s="201"/>
      <c r="F44" s="13"/>
      <c r="G44" s="27"/>
      <c r="H44" s="26"/>
    </row>
    <row r="45" spans="2:13" ht="16.5" thickBot="1">
      <c r="C45" s="48" t="s">
        <v>34</v>
      </c>
      <c r="D45" s="134">
        <f>SUM(G17:G40)</f>
        <v>0</v>
      </c>
      <c r="E45" s="201"/>
      <c r="F45" s="103" t="s">
        <v>45</v>
      </c>
      <c r="G45" s="104">
        <v>0.5</v>
      </c>
      <c r="H45" s="26"/>
    </row>
    <row r="46" spans="2:13" ht="16.5" thickBot="1">
      <c r="C46" s="48" t="s">
        <v>46</v>
      </c>
      <c r="D46" s="144">
        <f>+D45*-G45</f>
        <v>0</v>
      </c>
      <c r="E46" s="54"/>
      <c r="F46" s="29"/>
      <c r="G46" s="26"/>
      <c r="H46" s="26"/>
    </row>
    <row r="47" spans="2:13" ht="15.75">
      <c r="C47" s="48" t="s">
        <v>47</v>
      </c>
      <c r="D47" s="145">
        <f>+D11</f>
        <v>0</v>
      </c>
      <c r="E47" s="209" t="e">
        <f>IF(F48&gt;D10,"Alert: Calculation EXCEEDS Stated Amount on Initial 1003","")</f>
        <v>#DIV/0!</v>
      </c>
      <c r="F47" s="205" t="s">
        <v>48</v>
      </c>
      <c r="G47" s="206"/>
      <c r="H47" s="26"/>
    </row>
    <row r="48" spans="2:13" ht="18" customHeight="1" thickBot="1">
      <c r="C48" s="49" t="s">
        <v>35</v>
      </c>
      <c r="D48" s="135">
        <f>G10</f>
        <v>0</v>
      </c>
      <c r="E48" s="209"/>
      <c r="F48" s="207" t="e">
        <f>(D45+D46)*D48/D47</f>
        <v>#DIV/0!</v>
      </c>
      <c r="G48" s="208"/>
      <c r="H48" s="26"/>
    </row>
    <row r="49" spans="2:14" ht="24" thickBot="1">
      <c r="C49" s="105"/>
      <c r="D49" s="106"/>
      <c r="E49" s="107"/>
      <c r="F49" s="108"/>
      <c r="G49" s="108"/>
      <c r="H49" s="109"/>
    </row>
    <row r="50" spans="2:14" ht="16.5" thickBot="1">
      <c r="C50" s="138"/>
      <c r="D50" s="139"/>
      <c r="E50" s="139"/>
      <c r="F50" s="140"/>
      <c r="G50" s="141"/>
      <c r="H50" s="142"/>
    </row>
    <row r="51" spans="2:14" ht="16.5" thickBot="1">
      <c r="C51" s="101" t="s">
        <v>36</v>
      </c>
      <c r="D51" s="24" t="s">
        <v>15</v>
      </c>
      <c r="E51" s="100"/>
      <c r="F51" s="24" t="s">
        <v>16</v>
      </c>
      <c r="G51" s="100"/>
      <c r="H51" s="25"/>
    </row>
    <row r="52" spans="2:14" ht="45">
      <c r="B52" s="18" t="s">
        <v>37</v>
      </c>
      <c r="C52" s="22" t="s">
        <v>18</v>
      </c>
      <c r="D52" s="19" t="s">
        <v>19</v>
      </c>
      <c r="E52" s="19" t="s">
        <v>20</v>
      </c>
      <c r="F52" s="19" t="s">
        <v>21</v>
      </c>
      <c r="G52" s="19" t="s">
        <v>22</v>
      </c>
      <c r="H52" s="23" t="s">
        <v>23</v>
      </c>
      <c r="I52" s="5"/>
      <c r="J52" s="162" t="s">
        <v>24</v>
      </c>
      <c r="K52" s="163"/>
      <c r="L52" s="163"/>
      <c r="M52" s="6">
        <f>+IFERROR(AVERAGE(G53:G58),"")</f>
        <v>0</v>
      </c>
      <c r="N52" s="7"/>
    </row>
    <row r="53" spans="2:14">
      <c r="B53" s="4">
        <v>1</v>
      </c>
      <c r="C53" s="40">
        <v>44683</v>
      </c>
      <c r="D53" s="51"/>
      <c r="E53" s="51"/>
      <c r="F53" s="127"/>
      <c r="G53" s="87">
        <f>D53-E53</f>
        <v>0</v>
      </c>
      <c r="H53" s="41"/>
      <c r="J53" s="169" t="s">
        <v>25</v>
      </c>
      <c r="K53" s="170"/>
      <c r="L53" s="170"/>
      <c r="M53" s="8">
        <f>+IFERROR(AVERAGE(G59:G64),"")</f>
        <v>0</v>
      </c>
      <c r="N53" s="9"/>
    </row>
    <row r="54" spans="2:14">
      <c r="B54" s="4">
        <v>2</v>
      </c>
      <c r="C54" s="20" t="str">
        <f>IF(ISBLANK(C53),"",TEXT(EOMONTH(C53,-1),"mmm-yyy"))</f>
        <v>Apr-2022</v>
      </c>
      <c r="D54" s="51"/>
      <c r="E54" s="51"/>
      <c r="F54" s="127"/>
      <c r="G54" s="87">
        <f t="shared" ref="G54:G76" si="2">D54-E54</f>
        <v>0</v>
      </c>
      <c r="H54" s="41"/>
      <c r="J54" s="169" t="s">
        <v>26</v>
      </c>
      <c r="K54" s="170"/>
      <c r="L54" s="170"/>
      <c r="M54" s="129" t="e">
        <f>+(M52-M53)/M53</f>
        <v>#DIV/0!</v>
      </c>
      <c r="N54" s="9"/>
    </row>
    <row r="55" spans="2:14">
      <c r="B55" s="4">
        <v>3</v>
      </c>
      <c r="C55" s="20" t="str">
        <f t="shared" ref="C55:C76" si="3">IF(ISBLANK(C54),"",TEXT(EOMONTH(C54,-1),"mmm-yyy"))</f>
        <v>Mar-2022</v>
      </c>
      <c r="D55" s="51"/>
      <c r="E55" s="51"/>
      <c r="F55" s="127"/>
      <c r="G55" s="87">
        <f t="shared" si="2"/>
        <v>0</v>
      </c>
      <c r="H55" s="41"/>
      <c r="J55" s="30"/>
      <c r="K55" s="31"/>
      <c r="L55" s="31"/>
      <c r="N55" s="9"/>
    </row>
    <row r="56" spans="2:14">
      <c r="B56" s="4">
        <v>4</v>
      </c>
      <c r="C56" s="20" t="str">
        <f t="shared" si="3"/>
        <v>Feb-2022</v>
      </c>
      <c r="D56" s="51"/>
      <c r="E56" s="51"/>
      <c r="F56" s="127"/>
      <c r="G56" s="87">
        <f t="shared" si="2"/>
        <v>0</v>
      </c>
      <c r="H56" s="41"/>
      <c r="J56" s="169" t="s">
        <v>27</v>
      </c>
      <c r="K56" s="170"/>
      <c r="L56" s="170"/>
      <c r="M56" s="8">
        <f>+IFERROR(AVERAGE(G53:G64),"")</f>
        <v>0</v>
      </c>
      <c r="N56" s="9"/>
    </row>
    <row r="57" spans="2:14">
      <c r="B57" s="4">
        <v>5</v>
      </c>
      <c r="C57" s="20" t="str">
        <f t="shared" si="3"/>
        <v>Jan-2022</v>
      </c>
      <c r="D57" s="51"/>
      <c r="E57" s="51"/>
      <c r="F57" s="127"/>
      <c r="G57" s="87">
        <f t="shared" si="2"/>
        <v>0</v>
      </c>
      <c r="H57" s="41"/>
      <c r="J57" s="169" t="s">
        <v>28</v>
      </c>
      <c r="K57" s="170"/>
      <c r="L57" s="170"/>
      <c r="M57" s="8">
        <f>+IFERROR(AVERAGE(G65:G76),"")</f>
        <v>0</v>
      </c>
      <c r="N57" s="9"/>
    </row>
    <row r="58" spans="2:14">
      <c r="B58" s="4">
        <v>6</v>
      </c>
      <c r="C58" s="20" t="str">
        <f t="shared" si="3"/>
        <v>Dec-2021</v>
      </c>
      <c r="D58" s="51"/>
      <c r="E58" s="51"/>
      <c r="F58" s="127"/>
      <c r="G58" s="87">
        <f t="shared" si="2"/>
        <v>0</v>
      </c>
      <c r="H58" s="41"/>
      <c r="J58" s="169" t="s">
        <v>26</v>
      </c>
      <c r="K58" s="170"/>
      <c r="L58" s="170"/>
      <c r="M58" s="129" t="e">
        <f>+(M56-M57)/M56</f>
        <v>#DIV/0!</v>
      </c>
      <c r="N58" s="9"/>
    </row>
    <row r="59" spans="2:14" ht="15.75" thickBot="1">
      <c r="B59" s="4">
        <v>7</v>
      </c>
      <c r="C59" s="20" t="str">
        <f t="shared" si="3"/>
        <v>Nov-2021</v>
      </c>
      <c r="D59" s="51"/>
      <c r="E59" s="51"/>
      <c r="F59" s="127"/>
      <c r="G59" s="87">
        <f t="shared" si="2"/>
        <v>0</v>
      </c>
      <c r="H59" s="41"/>
      <c r="J59" s="10"/>
      <c r="K59" s="1"/>
      <c r="L59" s="1"/>
      <c r="M59" s="1"/>
      <c r="N59" s="11"/>
    </row>
    <row r="60" spans="2:14">
      <c r="B60" s="4">
        <v>8</v>
      </c>
      <c r="C60" s="20" t="str">
        <f t="shared" si="3"/>
        <v>Oct-2021</v>
      </c>
      <c r="D60" s="51"/>
      <c r="E60" s="51"/>
      <c r="F60" s="127"/>
      <c r="G60" s="87">
        <f t="shared" si="2"/>
        <v>0</v>
      </c>
      <c r="H60" s="41"/>
    </row>
    <row r="61" spans="2:14">
      <c r="B61" s="4">
        <v>9</v>
      </c>
      <c r="C61" s="20" t="str">
        <f t="shared" si="3"/>
        <v>Sep-2021</v>
      </c>
      <c r="D61" s="51"/>
      <c r="E61" s="51"/>
      <c r="F61" s="127"/>
      <c r="G61" s="87">
        <f t="shared" si="2"/>
        <v>0</v>
      </c>
      <c r="H61" s="41"/>
    </row>
    <row r="62" spans="2:14">
      <c r="B62" s="4">
        <v>10</v>
      </c>
      <c r="C62" s="20" t="str">
        <f t="shared" si="3"/>
        <v>Aug-2021</v>
      </c>
      <c r="D62" s="51"/>
      <c r="E62" s="51"/>
      <c r="F62" s="127"/>
      <c r="G62" s="87">
        <f t="shared" si="2"/>
        <v>0</v>
      </c>
      <c r="H62" s="41"/>
    </row>
    <row r="63" spans="2:14">
      <c r="B63" s="4">
        <v>11</v>
      </c>
      <c r="C63" s="20" t="str">
        <f t="shared" si="3"/>
        <v>Jul-2021</v>
      </c>
      <c r="D63" s="51"/>
      <c r="E63" s="51"/>
      <c r="F63" s="127"/>
      <c r="G63" s="87">
        <f t="shared" si="2"/>
        <v>0</v>
      </c>
      <c r="H63" s="41"/>
    </row>
    <row r="64" spans="2:14">
      <c r="B64" s="4">
        <v>12</v>
      </c>
      <c r="C64" s="20" t="str">
        <f t="shared" si="3"/>
        <v>Jun-2021</v>
      </c>
      <c r="D64" s="51"/>
      <c r="E64" s="51"/>
      <c r="F64" s="127"/>
      <c r="G64" s="87">
        <f t="shared" si="2"/>
        <v>0</v>
      </c>
      <c r="H64" s="41"/>
    </row>
    <row r="65" spans="2:10">
      <c r="B65" s="4">
        <v>13</v>
      </c>
      <c r="C65" s="20" t="str">
        <f t="shared" si="3"/>
        <v>May-2021</v>
      </c>
      <c r="D65" s="51"/>
      <c r="E65" s="51"/>
      <c r="F65" s="127"/>
      <c r="G65" s="87">
        <f t="shared" si="2"/>
        <v>0</v>
      </c>
      <c r="H65" s="41"/>
      <c r="J65" s="8"/>
    </row>
    <row r="66" spans="2:10">
      <c r="B66" s="4">
        <v>14</v>
      </c>
      <c r="C66" s="20" t="str">
        <f t="shared" si="3"/>
        <v>Apr-2021</v>
      </c>
      <c r="D66" s="51"/>
      <c r="E66" s="51"/>
      <c r="F66" s="127"/>
      <c r="G66" s="87">
        <f t="shared" si="2"/>
        <v>0</v>
      </c>
      <c r="H66" s="41"/>
    </row>
    <row r="67" spans="2:10">
      <c r="B67" s="4">
        <v>15</v>
      </c>
      <c r="C67" s="20" t="str">
        <f t="shared" si="3"/>
        <v>Mar-2021</v>
      </c>
      <c r="D67" s="51"/>
      <c r="E67" s="51"/>
      <c r="F67" s="127"/>
      <c r="G67" s="87">
        <f t="shared" si="2"/>
        <v>0</v>
      </c>
      <c r="H67" s="41"/>
    </row>
    <row r="68" spans="2:10">
      <c r="B68" s="4">
        <v>16</v>
      </c>
      <c r="C68" s="20" t="str">
        <f t="shared" si="3"/>
        <v>Feb-2021</v>
      </c>
      <c r="D68" s="51"/>
      <c r="E68" s="51"/>
      <c r="F68" s="127"/>
      <c r="G68" s="87">
        <f t="shared" si="2"/>
        <v>0</v>
      </c>
      <c r="H68" s="41"/>
    </row>
    <row r="69" spans="2:10">
      <c r="B69" s="4">
        <v>17</v>
      </c>
      <c r="C69" s="20" t="str">
        <f t="shared" si="3"/>
        <v>Jan-2021</v>
      </c>
      <c r="D69" s="51"/>
      <c r="E69" s="51"/>
      <c r="F69" s="127"/>
      <c r="G69" s="87">
        <f t="shared" si="2"/>
        <v>0</v>
      </c>
      <c r="H69" s="41"/>
    </row>
    <row r="70" spans="2:10">
      <c r="B70" s="4">
        <v>18</v>
      </c>
      <c r="C70" s="20" t="str">
        <f t="shared" si="3"/>
        <v>Dec-2020</v>
      </c>
      <c r="D70" s="51"/>
      <c r="E70" s="51"/>
      <c r="F70" s="127"/>
      <c r="G70" s="87">
        <f t="shared" si="2"/>
        <v>0</v>
      </c>
      <c r="H70" s="41"/>
    </row>
    <row r="71" spans="2:10">
      <c r="B71" s="4">
        <v>19</v>
      </c>
      <c r="C71" s="20" t="str">
        <f t="shared" si="3"/>
        <v>Nov-2020</v>
      </c>
      <c r="D71" s="51"/>
      <c r="E71" s="51"/>
      <c r="F71" s="127"/>
      <c r="G71" s="87">
        <f t="shared" si="2"/>
        <v>0</v>
      </c>
      <c r="H71" s="41"/>
    </row>
    <row r="72" spans="2:10">
      <c r="B72" s="4">
        <v>20</v>
      </c>
      <c r="C72" s="20" t="str">
        <f t="shared" si="3"/>
        <v>Oct-2020</v>
      </c>
      <c r="D72" s="51"/>
      <c r="E72" s="51"/>
      <c r="F72" s="127"/>
      <c r="G72" s="87">
        <f t="shared" si="2"/>
        <v>0</v>
      </c>
      <c r="H72" s="41"/>
    </row>
    <row r="73" spans="2:10">
      <c r="B73" s="4">
        <v>21</v>
      </c>
      <c r="C73" s="20" t="str">
        <f t="shared" si="3"/>
        <v>Sep-2020</v>
      </c>
      <c r="D73" s="51"/>
      <c r="E73" s="51"/>
      <c r="F73" s="127"/>
      <c r="G73" s="87">
        <f t="shared" si="2"/>
        <v>0</v>
      </c>
      <c r="H73" s="41"/>
    </row>
    <row r="74" spans="2:10">
      <c r="B74" s="4">
        <v>22</v>
      </c>
      <c r="C74" s="20" t="str">
        <f t="shared" si="3"/>
        <v>Aug-2020</v>
      </c>
      <c r="D74" s="51"/>
      <c r="E74" s="51"/>
      <c r="F74" s="127"/>
      <c r="G74" s="87">
        <f t="shared" si="2"/>
        <v>0</v>
      </c>
      <c r="H74" s="41"/>
    </row>
    <row r="75" spans="2:10">
      <c r="B75" s="4">
        <v>23</v>
      </c>
      <c r="C75" s="20" t="str">
        <f t="shared" si="3"/>
        <v>Jul-2020</v>
      </c>
      <c r="D75" s="51"/>
      <c r="E75" s="51"/>
      <c r="F75" s="127"/>
      <c r="G75" s="87">
        <f t="shared" si="2"/>
        <v>0</v>
      </c>
      <c r="H75" s="41"/>
    </row>
    <row r="76" spans="2:10" ht="15.75" thickBot="1">
      <c r="B76" s="4">
        <v>24</v>
      </c>
      <c r="C76" s="21" t="str">
        <f t="shared" si="3"/>
        <v>Jun-2020</v>
      </c>
      <c r="D76" s="52"/>
      <c r="E76" s="52"/>
      <c r="F76" s="128"/>
      <c r="G76" s="88">
        <f t="shared" si="2"/>
        <v>0</v>
      </c>
      <c r="H76" s="42"/>
    </row>
    <row r="77" spans="2:10" ht="15.75" thickBot="1">
      <c r="E77" s="12"/>
    </row>
    <row r="78" spans="2:10">
      <c r="C78" s="15" t="s">
        <v>29</v>
      </c>
      <c r="D78" s="133">
        <f>SUM(H53:H76)</f>
        <v>0</v>
      </c>
      <c r="E78" s="202" t="str">
        <f>IF(SUM(H40:H64)&gt;3,"Alert: No More Than 3 NSFs Permitted in the Last 12 Months","")</f>
        <v/>
      </c>
      <c r="F78" s="15" t="s">
        <v>43</v>
      </c>
      <c r="G78" s="83">
        <v>0.5</v>
      </c>
    </row>
    <row r="79" spans="2:10">
      <c r="C79" s="48" t="s">
        <v>31</v>
      </c>
      <c r="D79" s="134">
        <f>SUM(D53:D76)</f>
        <v>0</v>
      </c>
      <c r="E79" s="202"/>
      <c r="F79" s="48" t="s">
        <v>44</v>
      </c>
      <c r="G79" s="102"/>
    </row>
    <row r="80" spans="2:10" ht="15.75">
      <c r="C80" s="48" t="s">
        <v>33</v>
      </c>
      <c r="D80" s="134">
        <f>SUM(E53:E76)</f>
        <v>0</v>
      </c>
      <c r="E80" s="202"/>
      <c r="F80" s="13"/>
      <c r="G80" s="27"/>
      <c r="H80" s="85"/>
    </row>
    <row r="81" spans="3:8" ht="16.5" thickBot="1">
      <c r="C81" s="48" t="s">
        <v>34</v>
      </c>
      <c r="D81" s="134">
        <f>SUM(G53:G76)</f>
        <v>0</v>
      </c>
      <c r="E81" s="202"/>
      <c r="F81" s="103" t="s">
        <v>49</v>
      </c>
      <c r="G81" s="104"/>
      <c r="H81" s="85"/>
    </row>
    <row r="82" spans="3:8" ht="16.5" thickBot="1">
      <c r="C82" s="48" t="s">
        <v>46</v>
      </c>
      <c r="D82" s="144">
        <f>+D81*-G81</f>
        <v>0</v>
      </c>
      <c r="F82" s="16"/>
      <c r="G82" s="17"/>
      <c r="H82" s="17"/>
    </row>
    <row r="83" spans="3:8" ht="15.75">
      <c r="C83" s="48" t="s">
        <v>50</v>
      </c>
      <c r="D83" s="146">
        <f>+D11</f>
        <v>0</v>
      </c>
      <c r="E83" s="209" t="str">
        <f>IF(F84&gt;D10,"Alert: Calculation EXCEEDS Stated Amount on Initial 1003","")</f>
        <v/>
      </c>
      <c r="F83" s="205" t="s">
        <v>48</v>
      </c>
      <c r="G83" s="206"/>
      <c r="H83" s="17"/>
    </row>
    <row r="84" spans="3:8" ht="16.5" customHeight="1" thickBot="1">
      <c r="C84" s="49" t="s">
        <v>35</v>
      </c>
      <c r="D84" s="135">
        <f>G10</f>
        <v>0</v>
      </c>
      <c r="E84" s="209"/>
      <c r="F84" s="207">
        <f>(D81+D82)*D84/12</f>
        <v>0</v>
      </c>
      <c r="G84" s="208"/>
    </row>
    <row r="85" spans="3:8" ht="15" customHeight="1" thickBot="1">
      <c r="F85" s="86"/>
      <c r="G85" s="86"/>
    </row>
    <row r="86" spans="3:8" ht="15.75" thickBot="1">
      <c r="C86" s="36" t="s">
        <v>38</v>
      </c>
      <c r="D86" s="32"/>
      <c r="E86" s="32"/>
      <c r="F86" s="32"/>
      <c r="G86" s="32"/>
      <c r="H86" s="33"/>
    </row>
    <row r="87" spans="3:8">
      <c r="C87" s="182"/>
      <c r="D87" s="183"/>
      <c r="E87" s="183"/>
      <c r="F87" s="183"/>
      <c r="G87" s="183"/>
      <c r="H87" s="184"/>
    </row>
    <row r="88" spans="3:8">
      <c r="C88" s="185"/>
      <c r="D88" s="186"/>
      <c r="E88" s="186"/>
      <c r="F88" s="186"/>
      <c r="G88" s="186"/>
      <c r="H88" s="187"/>
    </row>
    <row r="89" spans="3:8">
      <c r="C89" s="185"/>
      <c r="D89" s="186"/>
      <c r="E89" s="186"/>
      <c r="F89" s="186"/>
      <c r="G89" s="186"/>
      <c r="H89" s="187"/>
    </row>
    <row r="90" spans="3:8">
      <c r="C90" s="185"/>
      <c r="D90" s="186"/>
      <c r="E90" s="186"/>
      <c r="F90" s="186"/>
      <c r="G90" s="186"/>
      <c r="H90" s="187"/>
    </row>
    <row r="91" spans="3:8">
      <c r="C91" s="185"/>
      <c r="D91" s="186"/>
      <c r="E91" s="186"/>
      <c r="F91" s="186"/>
      <c r="G91" s="186"/>
      <c r="H91" s="187"/>
    </row>
    <row r="92" spans="3:8" ht="15.75" thickBot="1">
      <c r="C92" s="188"/>
      <c r="D92" s="189"/>
      <c r="E92" s="189"/>
      <c r="F92" s="189"/>
      <c r="G92" s="189"/>
      <c r="H92" s="190"/>
    </row>
  </sheetData>
  <sheetProtection algorithmName="SHA-512" hashValue="f++EMmnQkZT3Fq2ZP91TtZUhXJ2TKrowpRWkXfMhayNrDh0g+lCb+qTm1dlbU/dn6NnrmwTd+fgIzS9t5Ybukg==" saltValue="tmR6s0rmDs+4cUWTucowRQ==" spinCount="100000" sheet="1" objects="1" scenarios="1" selectLockedCells="1"/>
  <mergeCells count="34">
    <mergeCell ref="C87:H92"/>
    <mergeCell ref="G12:H12"/>
    <mergeCell ref="F47:G47"/>
    <mergeCell ref="F48:G48"/>
    <mergeCell ref="F83:G83"/>
    <mergeCell ref="F84:G84"/>
    <mergeCell ref="E83:E84"/>
    <mergeCell ref="E47:E48"/>
    <mergeCell ref="J58:L58"/>
    <mergeCell ref="E78:E81"/>
    <mergeCell ref="J52:L52"/>
    <mergeCell ref="J53:L53"/>
    <mergeCell ref="J54:L54"/>
    <mergeCell ref="J56:L56"/>
    <mergeCell ref="J57:L57"/>
    <mergeCell ref="J18:L18"/>
    <mergeCell ref="J20:L20"/>
    <mergeCell ref="J21:L21"/>
    <mergeCell ref="J22:L22"/>
    <mergeCell ref="E42:E45"/>
    <mergeCell ref="J17:L17"/>
    <mergeCell ref="C2:H2"/>
    <mergeCell ref="D6:E6"/>
    <mergeCell ref="G6:H6"/>
    <mergeCell ref="D7:E7"/>
    <mergeCell ref="G7:H7"/>
    <mergeCell ref="D8:E8"/>
    <mergeCell ref="G8:H8"/>
    <mergeCell ref="G15:H15"/>
    <mergeCell ref="G9:H9"/>
    <mergeCell ref="G10:H10"/>
    <mergeCell ref="G11:H11"/>
    <mergeCell ref="C13:H13"/>
    <mergeCell ref="J16:L16"/>
  </mergeCells>
  <conditionalFormatting sqref="E42">
    <cfRule type="containsText" dxfId="23" priority="13" operator="containsText" text="No more than">
      <formula>NOT(ISERROR(SEARCH("No more than",E42)))</formula>
    </cfRule>
  </conditionalFormatting>
  <conditionalFormatting sqref="C29:F40 H29:H40">
    <cfRule type="expression" dxfId="22" priority="5">
      <formula>$D$11=12</formula>
    </cfRule>
    <cfRule type="expression" dxfId="21" priority="11">
      <formula>$E$11 = 12</formula>
    </cfRule>
  </conditionalFormatting>
  <conditionalFormatting sqref="E78">
    <cfRule type="containsText" dxfId="20" priority="9" operator="containsText" text="No more than">
      <formula>NOT(ISERROR(SEARCH("No more than",E78)))</formula>
    </cfRule>
  </conditionalFormatting>
  <conditionalFormatting sqref="C65:H76">
    <cfRule type="expression" dxfId="19" priority="4">
      <formula>$D$11=12</formula>
    </cfRule>
    <cfRule type="expression" dxfId="18" priority="7">
      <formula>$E$11 = 12</formula>
    </cfRule>
  </conditionalFormatting>
  <conditionalFormatting sqref="E78:E84">
    <cfRule type="containsText" dxfId="17" priority="3" operator="containsText" text="alert">
      <formula>NOT(ISERROR(SEARCH("alert",E78)))</formula>
    </cfRule>
  </conditionalFormatting>
  <conditionalFormatting sqref="E47:E48">
    <cfRule type="containsText" dxfId="16" priority="2" operator="containsText" text="alert">
      <formula>NOT(ISERROR(SEARCH("alert",E47)))</formula>
    </cfRule>
  </conditionalFormatting>
  <conditionalFormatting sqref="E42:E45">
    <cfRule type="containsText" dxfId="15" priority="1" operator="containsText" text="alert">
      <formula>NOT(ISERROR(SEARCH("alert",E42)))</formula>
    </cfRule>
  </conditionalFormatting>
  <dataValidations count="4">
    <dataValidation type="list" allowBlank="1" showInputMessage="1" showErrorMessage="1" sqref="E9" xr:uid="{00000000-0002-0000-0100-000000000000}">
      <formula1>"PERSONAL,BUSINESS"</formula1>
    </dataValidation>
    <dataValidation type="list" allowBlank="1" showInputMessage="1" showErrorMessage="1" sqref="D11:E11" xr:uid="{00000000-0002-0000-0100-000001000000}">
      <formula1>"12,24"</formula1>
    </dataValidation>
    <dataValidation type="list" allowBlank="1" showInputMessage="1" showErrorMessage="1" sqref="G12" xr:uid="{00000000-0002-0000-0100-000002000000}">
      <formula1>"Option 1 - Fixed Expense,Option 2 - CPA/Tax Preparer Stmt"</formula1>
    </dataValidation>
    <dataValidation allowBlank="1" showInputMessage="1" showErrorMessage="1" promptTitle="Select Expense Factor Option" sqref="C48:C49" xr:uid="{00000000-0002-0000-0100-000003000000}"/>
  </dataValidations>
  <pageMargins left="0.25" right="0.25" top="0.5" bottom="0.25" header="0.3" footer="0.3"/>
  <pageSetup scale="7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4" operator="containsText" id="{28518969-CFBE-46F1-9E6A-4A8A6A6F6EF6}">
            <xm:f>NOT(ISERROR(SEARCH("-",M18)))</xm:f>
            <xm:f>"-"</xm:f>
            <x14:dxf>
              <font>
                <b/>
                <i val="0"/>
                <color rgb="FFC00000"/>
              </font>
              <fill>
                <patternFill>
                  <bgColor rgb="FFFFFF00"/>
                </patternFill>
              </fill>
            </x14:dxf>
          </x14:cfRule>
          <xm:sqref>M18</xm:sqref>
        </x14:conditionalFormatting>
        <x14:conditionalFormatting xmlns:xm="http://schemas.microsoft.com/office/excel/2006/main">
          <x14:cfRule type="containsText" priority="12" operator="containsText" id="{2C960D12-D975-4148-BBF5-A4E00DF53956}">
            <xm:f>NOT(ISERROR(SEARCH("-",M22)))</xm:f>
            <xm:f>"-"</xm:f>
            <x14:dxf>
              <font>
                <b/>
                <i val="0"/>
                <color rgb="FFC00000"/>
              </font>
              <fill>
                <patternFill>
                  <bgColor rgb="FFFFFF00"/>
                </patternFill>
              </fill>
            </x14:dxf>
          </x14:cfRule>
          <xm:sqref>M22</xm:sqref>
        </x14:conditionalFormatting>
        <x14:conditionalFormatting xmlns:xm="http://schemas.microsoft.com/office/excel/2006/main">
          <x14:cfRule type="containsText" priority="10" operator="containsText" id="{6CC3D758-5FD9-44F4-BED9-98EEDE5861E9}">
            <xm:f>NOT(ISERROR(SEARCH("-",M54)))</xm:f>
            <xm:f>"-"</xm:f>
            <x14:dxf>
              <font>
                <b/>
                <i val="0"/>
                <color rgb="FFC00000"/>
              </font>
              <fill>
                <patternFill>
                  <bgColor rgb="FFFFFF00"/>
                </patternFill>
              </fill>
            </x14:dxf>
          </x14:cfRule>
          <xm:sqref>M54</xm:sqref>
        </x14:conditionalFormatting>
        <x14:conditionalFormatting xmlns:xm="http://schemas.microsoft.com/office/excel/2006/main">
          <x14:cfRule type="containsText" priority="8" operator="containsText" id="{7519E954-565A-4F17-AB7A-176C53F7C587}">
            <xm:f>NOT(ISERROR(SEARCH("-",M58)))</xm:f>
            <xm:f>"-"</xm:f>
            <x14:dxf>
              <font>
                <b/>
                <i val="0"/>
                <color rgb="FFC00000"/>
              </font>
              <fill>
                <patternFill>
                  <bgColor rgb="FFFFFF00"/>
                </patternFill>
              </fill>
            </x14:dxf>
          </x14:cfRule>
          <xm:sqref>M58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B1:P62"/>
  <sheetViews>
    <sheetView showGridLines="0" tabSelected="1" zoomScaleNormal="100" zoomScalePageLayoutView="50" workbookViewId="0">
      <selection activeCell="G47" sqref="G47"/>
    </sheetView>
  </sheetViews>
  <sheetFormatPr defaultRowHeight="15"/>
  <cols>
    <col min="1" max="1" width="2.42578125" customWidth="1"/>
    <col min="2" max="2" width="5.42578125" style="4" customWidth="1"/>
    <col min="3" max="3" width="26.28515625" customWidth="1"/>
    <col min="4" max="4" width="21.85546875" customWidth="1"/>
    <col min="5" max="5" width="24.28515625" customWidth="1"/>
    <col min="6" max="6" width="28" customWidth="1"/>
    <col min="7" max="7" width="18" customWidth="1"/>
    <col min="8" max="8" width="14.140625" customWidth="1"/>
    <col min="9" max="9" width="3.140625" customWidth="1"/>
    <col min="12" max="12" width="5.42578125" customWidth="1"/>
    <col min="13" max="13" width="15.42578125" customWidth="1"/>
    <col min="14" max="14" width="3.140625" customWidth="1"/>
  </cols>
  <sheetData>
    <row r="1" spans="2:14" ht="15.75" thickBot="1"/>
    <row r="2" spans="2:14" ht="24" thickBot="1">
      <c r="C2" s="153" t="s">
        <v>0</v>
      </c>
      <c r="D2" s="154"/>
      <c r="E2" s="154"/>
      <c r="F2" s="154"/>
      <c r="G2" s="154"/>
      <c r="H2" s="155"/>
    </row>
    <row r="5" spans="2:14" ht="15.75" thickBot="1"/>
    <row r="6" spans="2:14">
      <c r="C6" s="15" t="s">
        <v>1</v>
      </c>
      <c r="D6" s="166"/>
      <c r="E6" s="166"/>
      <c r="F6" s="47" t="s">
        <v>2</v>
      </c>
      <c r="G6" s="156"/>
      <c r="H6" s="157"/>
    </row>
    <row r="7" spans="2:14">
      <c r="C7" s="48" t="s">
        <v>39</v>
      </c>
      <c r="D7" s="167"/>
      <c r="E7" s="167"/>
      <c r="F7" s="2" t="s">
        <v>4</v>
      </c>
      <c r="G7" s="158"/>
      <c r="H7" s="159"/>
    </row>
    <row r="8" spans="2:14">
      <c r="C8" s="48" t="s">
        <v>5</v>
      </c>
      <c r="D8" s="168"/>
      <c r="E8" s="168"/>
      <c r="F8" s="2"/>
      <c r="G8" s="210"/>
      <c r="H8" s="211"/>
    </row>
    <row r="9" spans="2:14">
      <c r="C9" s="48"/>
      <c r="D9" s="132"/>
      <c r="E9" s="93"/>
      <c r="F9" s="2" t="s">
        <v>8</v>
      </c>
      <c r="G9" s="160"/>
      <c r="H9" s="161"/>
    </row>
    <row r="10" spans="2:14">
      <c r="C10" s="48" t="s">
        <v>40</v>
      </c>
      <c r="D10" s="94"/>
      <c r="E10" s="95"/>
      <c r="F10" s="2" t="s">
        <v>10</v>
      </c>
      <c r="G10" s="164"/>
      <c r="H10" s="165"/>
    </row>
    <row r="11" spans="2:14">
      <c r="C11" s="48" t="s">
        <v>11</v>
      </c>
      <c r="D11" s="92"/>
      <c r="E11" s="93"/>
      <c r="F11" s="2" t="s">
        <v>12</v>
      </c>
      <c r="G11" s="160"/>
      <c r="H11" s="161"/>
    </row>
    <row r="12" spans="2:14" ht="15.75" thickBot="1">
      <c r="C12" s="49" t="s">
        <v>9</v>
      </c>
      <c r="D12" s="96"/>
      <c r="E12" s="97"/>
      <c r="F12" s="3" t="s">
        <v>41</v>
      </c>
      <c r="G12" s="212" t="s">
        <v>51</v>
      </c>
      <c r="H12" s="213"/>
    </row>
    <row r="13" spans="2:14" ht="19.5" thickBot="1">
      <c r="C13" s="191" t="s">
        <v>52</v>
      </c>
      <c r="D13" s="192"/>
      <c r="E13" s="192"/>
      <c r="F13" s="192"/>
      <c r="G13" s="192"/>
      <c r="H13" s="193"/>
    </row>
    <row r="14" spans="2:14" ht="11.25" customHeight="1" thickBot="1">
      <c r="C14" s="50"/>
      <c r="D14" s="50"/>
      <c r="E14" s="50"/>
      <c r="F14" s="50"/>
      <c r="G14" s="50"/>
      <c r="H14" s="50"/>
    </row>
    <row r="15" spans="2:14" ht="16.5" thickBot="1">
      <c r="C15" s="101" t="s">
        <v>53</v>
      </c>
      <c r="D15" s="24" t="s">
        <v>15</v>
      </c>
      <c r="E15" s="100"/>
      <c r="F15" s="24" t="s">
        <v>16</v>
      </c>
      <c r="G15" s="178"/>
      <c r="H15" s="179"/>
    </row>
    <row r="16" spans="2:14" ht="45">
      <c r="B16" s="18" t="s">
        <v>17</v>
      </c>
      <c r="C16" s="37" t="s">
        <v>18</v>
      </c>
      <c r="D16" s="38" t="s">
        <v>19</v>
      </c>
      <c r="E16" s="38" t="s">
        <v>20</v>
      </c>
      <c r="F16" s="38" t="s">
        <v>21</v>
      </c>
      <c r="G16" s="38" t="s">
        <v>22</v>
      </c>
      <c r="H16" s="39" t="s">
        <v>23</v>
      </c>
      <c r="I16" s="5"/>
      <c r="J16" s="162" t="s">
        <v>24</v>
      </c>
      <c r="K16" s="163"/>
      <c r="L16" s="163"/>
      <c r="M16" s="6">
        <f>+IFERROR(AVERAGE(G17:G22),"")</f>
        <v>0</v>
      </c>
      <c r="N16" s="7"/>
    </row>
    <row r="17" spans="2:14">
      <c r="B17" s="4">
        <v>1</v>
      </c>
      <c r="C17" s="40">
        <v>44682</v>
      </c>
      <c r="D17" s="51"/>
      <c r="E17" s="51"/>
      <c r="F17" s="127"/>
      <c r="G17" s="87">
        <f>D17-E17</f>
        <v>0</v>
      </c>
      <c r="H17" s="41"/>
      <c r="J17" s="169" t="s">
        <v>25</v>
      </c>
      <c r="K17" s="170"/>
      <c r="L17" s="170"/>
      <c r="M17" s="8">
        <f>+IFERROR(AVERAGE(G23:G28),"")</f>
        <v>0</v>
      </c>
      <c r="N17" s="9"/>
    </row>
    <row r="18" spans="2:14">
      <c r="B18" s="4">
        <v>2</v>
      </c>
      <c r="C18" s="20" t="str">
        <f>IF(ISBLANK(C17),"",TEXT(EOMONTH(C17,-1),"mmm-yyy"))</f>
        <v>Apr-2022</v>
      </c>
      <c r="D18" s="51"/>
      <c r="E18" s="51"/>
      <c r="F18" s="127"/>
      <c r="G18" s="87">
        <f t="shared" ref="G18:G40" si="0">D18-E18</f>
        <v>0</v>
      </c>
      <c r="H18" s="41"/>
      <c r="J18" s="169" t="s">
        <v>26</v>
      </c>
      <c r="K18" s="170"/>
      <c r="L18" s="170"/>
      <c r="M18" s="129" t="e">
        <f>+(M16-M17)/M17</f>
        <v>#DIV/0!</v>
      </c>
      <c r="N18" s="9"/>
    </row>
    <row r="19" spans="2:14">
      <c r="B19" s="4">
        <v>3</v>
      </c>
      <c r="C19" s="20" t="str">
        <f t="shared" ref="C19:C40" si="1">IF(ISBLANK(C18),"",TEXT(EOMONTH(C18,-1),"mmm-yyy"))</f>
        <v>Mar-2022</v>
      </c>
      <c r="D19" s="51"/>
      <c r="E19" s="51"/>
      <c r="F19" s="127"/>
      <c r="G19" s="87">
        <f t="shared" si="0"/>
        <v>0</v>
      </c>
      <c r="H19" s="41"/>
      <c r="J19" s="30"/>
      <c r="K19" s="31"/>
      <c r="L19" s="31"/>
      <c r="N19" s="9"/>
    </row>
    <row r="20" spans="2:14">
      <c r="B20" s="4">
        <v>4</v>
      </c>
      <c r="C20" s="20" t="str">
        <f t="shared" si="1"/>
        <v>Feb-2022</v>
      </c>
      <c r="D20" s="51"/>
      <c r="E20" s="51"/>
      <c r="F20" s="127"/>
      <c r="G20" s="87">
        <f t="shared" si="0"/>
        <v>0</v>
      </c>
      <c r="H20" s="41"/>
      <c r="J20" s="169" t="s">
        <v>27</v>
      </c>
      <c r="K20" s="170"/>
      <c r="L20" s="170"/>
      <c r="M20" s="8">
        <f>+IFERROR(AVERAGE(G17:G28),"")</f>
        <v>0</v>
      </c>
      <c r="N20" s="9"/>
    </row>
    <row r="21" spans="2:14">
      <c r="B21" s="4">
        <v>5</v>
      </c>
      <c r="C21" s="20" t="str">
        <f t="shared" si="1"/>
        <v>Jan-2022</v>
      </c>
      <c r="D21" s="51"/>
      <c r="E21" s="51"/>
      <c r="F21" s="127"/>
      <c r="G21" s="87">
        <f t="shared" si="0"/>
        <v>0</v>
      </c>
      <c r="H21" s="41"/>
      <c r="J21" s="169" t="s">
        <v>28</v>
      </c>
      <c r="K21" s="170"/>
      <c r="L21" s="170"/>
      <c r="M21" s="8">
        <f>+IFERROR(AVERAGE(G29:G40),"")</f>
        <v>0</v>
      </c>
      <c r="N21" s="9"/>
    </row>
    <row r="22" spans="2:14">
      <c r="B22" s="4">
        <v>6</v>
      </c>
      <c r="C22" s="20" t="str">
        <f t="shared" si="1"/>
        <v>Dec-2021</v>
      </c>
      <c r="D22" s="51"/>
      <c r="E22" s="51"/>
      <c r="F22" s="127"/>
      <c r="G22" s="87">
        <f t="shared" si="0"/>
        <v>0</v>
      </c>
      <c r="H22" s="41"/>
      <c r="J22" s="169" t="s">
        <v>26</v>
      </c>
      <c r="K22" s="170"/>
      <c r="L22" s="170"/>
      <c r="M22" s="129" t="e">
        <f>+(M20-M21)/M20</f>
        <v>#DIV/0!</v>
      </c>
      <c r="N22" s="9"/>
    </row>
    <row r="23" spans="2:14" ht="15.75" thickBot="1">
      <c r="B23" s="4">
        <v>7</v>
      </c>
      <c r="C23" s="20" t="str">
        <f t="shared" si="1"/>
        <v>Nov-2021</v>
      </c>
      <c r="D23" s="51"/>
      <c r="E23" s="51"/>
      <c r="F23" s="127"/>
      <c r="G23" s="87">
        <f t="shared" si="0"/>
        <v>0</v>
      </c>
      <c r="H23" s="41"/>
      <c r="J23" s="10"/>
      <c r="K23" s="1"/>
      <c r="L23" s="1"/>
      <c r="M23" s="1"/>
      <c r="N23" s="11"/>
    </row>
    <row r="24" spans="2:14">
      <c r="B24" s="4">
        <v>8</v>
      </c>
      <c r="C24" s="20" t="str">
        <f t="shared" si="1"/>
        <v>Oct-2021</v>
      </c>
      <c r="D24" s="51"/>
      <c r="E24" s="51"/>
      <c r="F24" s="127"/>
      <c r="G24" s="87">
        <f t="shared" si="0"/>
        <v>0</v>
      </c>
      <c r="H24" s="41"/>
    </row>
    <row r="25" spans="2:14">
      <c r="B25" s="4">
        <v>9</v>
      </c>
      <c r="C25" s="20" t="str">
        <f t="shared" si="1"/>
        <v>Sep-2021</v>
      </c>
      <c r="D25" s="51"/>
      <c r="E25" s="51"/>
      <c r="F25" s="127"/>
      <c r="G25" s="87">
        <f t="shared" si="0"/>
        <v>0</v>
      </c>
      <c r="H25" s="41"/>
    </row>
    <row r="26" spans="2:14">
      <c r="B26" s="4">
        <v>10</v>
      </c>
      <c r="C26" s="20" t="str">
        <f t="shared" si="1"/>
        <v>Aug-2021</v>
      </c>
      <c r="D26" s="51"/>
      <c r="E26" s="51"/>
      <c r="F26" s="127"/>
      <c r="G26" s="87">
        <f t="shared" si="0"/>
        <v>0</v>
      </c>
      <c r="H26" s="41"/>
    </row>
    <row r="27" spans="2:14">
      <c r="B27" s="4">
        <v>11</v>
      </c>
      <c r="C27" s="20" t="str">
        <f t="shared" si="1"/>
        <v>Jul-2021</v>
      </c>
      <c r="D27" s="51"/>
      <c r="E27" s="51"/>
      <c r="F27" s="127"/>
      <c r="G27" s="87">
        <f t="shared" si="0"/>
        <v>0</v>
      </c>
      <c r="H27" s="41"/>
    </row>
    <row r="28" spans="2:14">
      <c r="B28" s="4">
        <v>12</v>
      </c>
      <c r="C28" s="20" t="str">
        <f t="shared" si="1"/>
        <v>Jun-2021</v>
      </c>
      <c r="D28" s="51"/>
      <c r="E28" s="51"/>
      <c r="F28" s="127"/>
      <c r="G28" s="87">
        <f t="shared" si="0"/>
        <v>0</v>
      </c>
      <c r="H28" s="41"/>
    </row>
    <row r="29" spans="2:14">
      <c r="B29" s="4">
        <v>13</v>
      </c>
      <c r="C29" s="20" t="str">
        <f t="shared" si="1"/>
        <v>May-2021</v>
      </c>
      <c r="D29" s="51"/>
      <c r="E29" s="51"/>
      <c r="F29" s="127"/>
      <c r="G29" s="87">
        <f t="shared" si="0"/>
        <v>0</v>
      </c>
      <c r="H29" s="41"/>
      <c r="J29" s="90"/>
    </row>
    <row r="30" spans="2:14">
      <c r="B30" s="4">
        <v>14</v>
      </c>
      <c r="C30" s="20" t="str">
        <f t="shared" si="1"/>
        <v>Apr-2021</v>
      </c>
      <c r="D30" s="51"/>
      <c r="E30" s="51"/>
      <c r="F30" s="127"/>
      <c r="G30" s="87">
        <f t="shared" si="0"/>
        <v>0</v>
      </c>
      <c r="H30" s="41"/>
    </row>
    <row r="31" spans="2:14">
      <c r="B31" s="4">
        <v>15</v>
      </c>
      <c r="C31" s="20" t="str">
        <f t="shared" si="1"/>
        <v>Mar-2021</v>
      </c>
      <c r="D31" s="51"/>
      <c r="E31" s="51"/>
      <c r="F31" s="127"/>
      <c r="G31" s="87">
        <f t="shared" si="0"/>
        <v>0</v>
      </c>
      <c r="H31" s="41"/>
    </row>
    <row r="32" spans="2:14">
      <c r="B32" s="4">
        <v>16</v>
      </c>
      <c r="C32" s="20" t="str">
        <f t="shared" si="1"/>
        <v>Feb-2021</v>
      </c>
      <c r="D32" s="51"/>
      <c r="E32" s="51"/>
      <c r="F32" s="127"/>
      <c r="G32" s="87">
        <f t="shared" si="0"/>
        <v>0</v>
      </c>
      <c r="H32" s="41"/>
    </row>
    <row r="33" spans="2:16">
      <c r="B33" s="4">
        <v>17</v>
      </c>
      <c r="C33" s="20" t="str">
        <f t="shared" si="1"/>
        <v>Jan-2021</v>
      </c>
      <c r="D33" s="51"/>
      <c r="E33" s="51"/>
      <c r="F33" s="127"/>
      <c r="G33" s="87">
        <f t="shared" si="0"/>
        <v>0</v>
      </c>
      <c r="H33" s="41"/>
    </row>
    <row r="34" spans="2:16">
      <c r="B34" s="4">
        <v>18</v>
      </c>
      <c r="C34" s="20" t="str">
        <f t="shared" si="1"/>
        <v>Dec-2020</v>
      </c>
      <c r="D34" s="51"/>
      <c r="E34" s="51"/>
      <c r="F34" s="127"/>
      <c r="G34" s="87">
        <f t="shared" si="0"/>
        <v>0</v>
      </c>
      <c r="H34" s="41"/>
    </row>
    <row r="35" spans="2:16">
      <c r="B35" s="4">
        <v>19</v>
      </c>
      <c r="C35" s="20" t="str">
        <f t="shared" si="1"/>
        <v>Nov-2020</v>
      </c>
      <c r="D35" s="51"/>
      <c r="E35" s="51"/>
      <c r="F35" s="127"/>
      <c r="G35" s="87">
        <f t="shared" si="0"/>
        <v>0</v>
      </c>
      <c r="H35" s="41"/>
    </row>
    <row r="36" spans="2:16">
      <c r="B36" s="4">
        <v>20</v>
      </c>
      <c r="C36" s="20" t="str">
        <f t="shared" si="1"/>
        <v>Oct-2020</v>
      </c>
      <c r="D36" s="51"/>
      <c r="E36" s="51"/>
      <c r="F36" s="127"/>
      <c r="G36" s="87">
        <f>D36-E36</f>
        <v>0</v>
      </c>
      <c r="H36" s="41"/>
      <c r="J36" s="14"/>
      <c r="K36" s="14"/>
      <c r="L36" s="14"/>
      <c r="M36" s="14"/>
      <c r="N36" s="14"/>
      <c r="O36" s="14"/>
      <c r="P36" s="14"/>
    </row>
    <row r="37" spans="2:16">
      <c r="B37" s="4">
        <v>21</v>
      </c>
      <c r="C37" s="20" t="str">
        <f t="shared" si="1"/>
        <v>Sep-2020</v>
      </c>
      <c r="D37" s="51"/>
      <c r="E37" s="51"/>
      <c r="F37" s="127"/>
      <c r="G37" s="87">
        <f t="shared" si="0"/>
        <v>0</v>
      </c>
      <c r="H37" s="41"/>
      <c r="J37" s="14"/>
      <c r="K37" s="14"/>
      <c r="L37" s="14"/>
      <c r="M37" s="14"/>
      <c r="N37" s="14"/>
      <c r="O37" s="14"/>
      <c r="P37" s="14"/>
    </row>
    <row r="38" spans="2:16">
      <c r="B38" s="4">
        <v>22</v>
      </c>
      <c r="C38" s="20" t="str">
        <f t="shared" si="1"/>
        <v>Aug-2020</v>
      </c>
      <c r="D38" s="51"/>
      <c r="E38" s="51"/>
      <c r="F38" s="127"/>
      <c r="G38" s="87">
        <f t="shared" si="0"/>
        <v>0</v>
      </c>
      <c r="H38" s="41"/>
      <c r="J38" s="14"/>
      <c r="K38" s="14"/>
      <c r="L38" s="14"/>
      <c r="M38" s="14"/>
      <c r="N38" s="14"/>
      <c r="O38" s="14"/>
      <c r="P38" s="14"/>
    </row>
    <row r="39" spans="2:16">
      <c r="B39" s="4">
        <v>23</v>
      </c>
      <c r="C39" s="20" t="str">
        <f t="shared" si="1"/>
        <v>Jul-2020</v>
      </c>
      <c r="D39" s="51"/>
      <c r="E39" s="51"/>
      <c r="F39" s="127"/>
      <c r="G39" s="87">
        <f t="shared" si="0"/>
        <v>0</v>
      </c>
      <c r="H39" s="41"/>
      <c r="J39" s="14"/>
      <c r="L39" s="8"/>
    </row>
    <row r="40" spans="2:16" ht="15.75" thickBot="1">
      <c r="B40" s="4">
        <v>24</v>
      </c>
      <c r="C40" s="21" t="str">
        <f t="shared" si="1"/>
        <v>Jun-2020</v>
      </c>
      <c r="D40" s="52"/>
      <c r="E40" s="52"/>
      <c r="F40" s="128"/>
      <c r="G40" s="88">
        <f t="shared" si="0"/>
        <v>0</v>
      </c>
      <c r="H40" s="42"/>
    </row>
    <row r="41" spans="2:16" ht="15.75" thickBot="1">
      <c r="E41" s="12"/>
    </row>
    <row r="42" spans="2:16" ht="16.5" thickBot="1">
      <c r="C42" s="216" t="s">
        <v>54</v>
      </c>
      <c r="D42" s="217"/>
      <c r="E42" s="217"/>
      <c r="F42" s="217"/>
      <c r="G42" s="217"/>
      <c r="H42" s="218"/>
    </row>
    <row r="43" spans="2:16" ht="19.5" thickBot="1">
      <c r="C43" s="50"/>
      <c r="D43" s="50"/>
      <c r="E43" s="50"/>
      <c r="F43" s="50"/>
      <c r="G43" s="50"/>
      <c r="H43" s="50"/>
    </row>
    <row r="44" spans="2:16">
      <c r="C44" s="120" t="s">
        <v>55</v>
      </c>
      <c r="D44" s="147"/>
      <c r="E44" s="12"/>
      <c r="F44" s="15" t="s">
        <v>56</v>
      </c>
      <c r="G44" s="126"/>
    </row>
    <row r="45" spans="2:16">
      <c r="C45" s="121" t="s">
        <v>57</v>
      </c>
      <c r="D45" s="148"/>
      <c r="E45" s="12"/>
      <c r="F45" s="48" t="s">
        <v>58</v>
      </c>
      <c r="G45" s="89">
        <f>G44*0.85</f>
        <v>0</v>
      </c>
    </row>
    <row r="46" spans="2:16" ht="15.75">
      <c r="C46" s="149" t="s">
        <v>59</v>
      </c>
      <c r="D46" s="150">
        <f>D44+D45</f>
        <v>0</v>
      </c>
      <c r="E46" s="12"/>
      <c r="F46" s="13"/>
      <c r="G46" s="27"/>
    </row>
    <row r="47" spans="2:16" ht="16.5" thickBot="1">
      <c r="C47" s="48" t="s">
        <v>35</v>
      </c>
      <c r="D47" s="151">
        <f>G10</f>
        <v>0</v>
      </c>
      <c r="E47" s="12"/>
      <c r="F47" s="110" t="s">
        <v>60</v>
      </c>
      <c r="G47" s="84" t="str">
        <f>IF((AND(D51&gt;=G45)),"PASS","FAIL")</f>
        <v>PASS</v>
      </c>
    </row>
    <row r="48" spans="2:16" ht="16.5" thickBot="1">
      <c r="C48" s="48" t="s">
        <v>29</v>
      </c>
      <c r="D48" s="146">
        <f>SUM(H17:H40)</f>
        <v>0</v>
      </c>
      <c r="E48" s="171" t="str">
        <f>IF(SUM(H5:H28)&gt;3,"Alert: No More Than 3 NSFs Permitted in the Last 12 Months","")</f>
        <v/>
      </c>
      <c r="F48" s="29"/>
      <c r="G48" s="122"/>
      <c r="H48" s="28"/>
    </row>
    <row r="49" spans="3:8">
      <c r="C49" s="48" t="s">
        <v>31</v>
      </c>
      <c r="D49" s="134">
        <f>SUM(D17:D40)</f>
        <v>0</v>
      </c>
      <c r="E49" s="171"/>
      <c r="F49" s="205" t="s">
        <v>61</v>
      </c>
      <c r="G49" s="206"/>
      <c r="H49" s="28"/>
    </row>
    <row r="50" spans="3:8" ht="24" thickBot="1">
      <c r="C50" s="48" t="s">
        <v>33</v>
      </c>
      <c r="D50" s="134">
        <f>SUM(E17:E40)</f>
        <v>0</v>
      </c>
      <c r="E50" s="171"/>
      <c r="F50" s="207" t="e">
        <f>(D46*D47)/D52</f>
        <v>#DIV/0!</v>
      </c>
      <c r="G50" s="208"/>
      <c r="H50" s="26"/>
    </row>
    <row r="51" spans="3:8" ht="15.75">
      <c r="C51" s="48" t="s">
        <v>34</v>
      </c>
      <c r="D51" s="134">
        <f>SUM(G17:G40)</f>
        <v>0</v>
      </c>
      <c r="E51" s="171"/>
      <c r="F51" s="29"/>
      <c r="G51" s="122"/>
      <c r="H51" s="26"/>
    </row>
    <row r="52" spans="3:8" ht="16.5" thickBot="1">
      <c r="C52" s="49" t="s">
        <v>47</v>
      </c>
      <c r="D52" s="152">
        <f>+D11</f>
        <v>0</v>
      </c>
      <c r="E52" s="56"/>
      <c r="F52" s="214"/>
      <c r="G52" s="214"/>
      <c r="H52" s="26"/>
    </row>
    <row r="53" spans="3:8" ht="14.25" customHeight="1">
      <c r="C53" s="14"/>
      <c r="D53" s="53"/>
      <c r="E53" s="55"/>
      <c r="F53" s="215"/>
      <c r="G53" s="215"/>
      <c r="H53" s="26"/>
    </row>
    <row r="54" spans="3:8" ht="15.75" hidden="1">
      <c r="C54" s="123"/>
      <c r="D54" s="123"/>
      <c r="E54" s="123"/>
      <c r="F54" s="124"/>
      <c r="G54" s="125"/>
      <c r="H54" s="125"/>
    </row>
    <row r="55" spans="3:8" ht="15" customHeight="1" thickBot="1">
      <c r="F55" s="86"/>
      <c r="G55" s="86"/>
    </row>
    <row r="56" spans="3:8" ht="15.75" thickBot="1">
      <c r="C56" s="36" t="s">
        <v>38</v>
      </c>
      <c r="D56" s="32"/>
      <c r="E56" s="32"/>
      <c r="F56" s="32"/>
      <c r="G56" s="32"/>
      <c r="H56" s="33"/>
    </row>
    <row r="57" spans="3:8">
      <c r="C57" s="182"/>
      <c r="D57" s="183"/>
      <c r="E57" s="183"/>
      <c r="F57" s="183"/>
      <c r="G57" s="183"/>
      <c r="H57" s="184"/>
    </row>
    <row r="58" spans="3:8">
      <c r="C58" s="185"/>
      <c r="D58" s="186"/>
      <c r="E58" s="186"/>
      <c r="F58" s="186"/>
      <c r="G58" s="186"/>
      <c r="H58" s="187"/>
    </row>
    <row r="59" spans="3:8">
      <c r="C59" s="185"/>
      <c r="D59" s="186"/>
      <c r="E59" s="186"/>
      <c r="F59" s="186"/>
      <c r="G59" s="186"/>
      <c r="H59" s="187"/>
    </row>
    <row r="60" spans="3:8">
      <c r="C60" s="185"/>
      <c r="D60" s="186"/>
      <c r="E60" s="186"/>
      <c r="F60" s="186"/>
      <c r="G60" s="186"/>
      <c r="H60" s="187"/>
    </row>
    <row r="61" spans="3:8">
      <c r="C61" s="185"/>
      <c r="D61" s="186"/>
      <c r="E61" s="186"/>
      <c r="F61" s="186"/>
      <c r="G61" s="186"/>
      <c r="H61" s="187"/>
    </row>
    <row r="62" spans="3:8" ht="15.75" thickBot="1">
      <c r="C62" s="188"/>
      <c r="D62" s="189"/>
      <c r="E62" s="189"/>
      <c r="F62" s="189"/>
      <c r="G62" s="189"/>
      <c r="H62" s="190"/>
    </row>
  </sheetData>
  <sheetProtection algorithmName="SHA-512" hashValue="nh27cuQlGywV8Y+dbjBQ+IrdWAfcbEhei3ZgGx5AgHX6s/wJPeaAzctDMfP8ZkrMpim+KQYikQYf9vuZnxfUmg==" saltValue="dRghPwaxPdEHs7tLt46BEw==" spinCount="100000" sheet="1" objects="1" scenarios="1" selectLockedCells="1"/>
  <mergeCells count="26">
    <mergeCell ref="C57:H62"/>
    <mergeCell ref="F52:G52"/>
    <mergeCell ref="F53:G53"/>
    <mergeCell ref="J17:L17"/>
    <mergeCell ref="J18:L18"/>
    <mergeCell ref="J20:L20"/>
    <mergeCell ref="J21:L21"/>
    <mergeCell ref="J22:L22"/>
    <mergeCell ref="E48:E51"/>
    <mergeCell ref="C42:H42"/>
    <mergeCell ref="F49:G49"/>
    <mergeCell ref="F50:G50"/>
    <mergeCell ref="J16:L16"/>
    <mergeCell ref="C2:H2"/>
    <mergeCell ref="D6:E6"/>
    <mergeCell ref="G6:H6"/>
    <mergeCell ref="D7:E7"/>
    <mergeCell ref="G7:H7"/>
    <mergeCell ref="D8:E8"/>
    <mergeCell ref="G8:H8"/>
    <mergeCell ref="G15:H15"/>
    <mergeCell ref="G9:H9"/>
    <mergeCell ref="G10:H10"/>
    <mergeCell ref="G11:H11"/>
    <mergeCell ref="G12:H12"/>
    <mergeCell ref="C13:H13"/>
  </mergeCells>
  <conditionalFormatting sqref="E48">
    <cfRule type="containsText" dxfId="10" priority="23" operator="containsText" text="No more than">
      <formula>NOT(ISERROR(SEARCH("No more than",E48)))</formula>
    </cfRule>
  </conditionalFormatting>
  <conditionalFormatting sqref="C29:F40 H29:H40">
    <cfRule type="expression" dxfId="9" priority="16">
      <formula>$D$11=12</formula>
    </cfRule>
    <cfRule type="expression" dxfId="8" priority="21">
      <formula>$E$11 = 12</formula>
    </cfRule>
  </conditionalFormatting>
  <conditionalFormatting sqref="G51">
    <cfRule type="containsText" dxfId="7" priority="12" operator="containsText" text="PASS">
      <formula>NOT(ISERROR(SEARCH("PASS",G51)))</formula>
    </cfRule>
    <cfRule type="containsText" dxfId="6" priority="14" operator="containsText" text="fail">
      <formula>NOT(ISERROR(SEARCH("fail",G51)))</formula>
    </cfRule>
  </conditionalFormatting>
  <conditionalFormatting sqref="G48">
    <cfRule type="containsText" dxfId="5" priority="10" operator="containsText" text="PASS">
      <formula>NOT(ISERROR(SEARCH("PASS",G48)))</formula>
    </cfRule>
    <cfRule type="containsText" dxfId="4" priority="11" operator="containsText" text="fail">
      <formula>NOT(ISERROR(SEARCH("fail",G48)))</formula>
    </cfRule>
  </conditionalFormatting>
  <conditionalFormatting sqref="G47">
    <cfRule type="containsText" dxfId="3" priority="8" operator="containsText" text="PASS">
      <formula>NOT(ISERROR(SEARCH("PASS",G47)))</formula>
    </cfRule>
    <cfRule type="containsText" dxfId="2" priority="9" operator="containsText" text="fail">
      <formula>NOT(ISERROR(SEARCH("fail",G47)))</formula>
    </cfRule>
  </conditionalFormatting>
  <dataValidations count="4">
    <dataValidation allowBlank="1" showInputMessage="1" showErrorMessage="1" promptTitle="Select Expense Factor Option" sqref="C53" xr:uid="{00000000-0002-0000-0200-000000000000}"/>
    <dataValidation type="list" allowBlank="1" showInputMessage="1" showErrorMessage="1" sqref="D11:E11" xr:uid="{00000000-0002-0000-0200-000001000000}">
      <formula1>"12,24"</formula1>
    </dataValidation>
    <dataValidation type="list" allowBlank="1" showInputMessage="1" showErrorMessage="1" sqref="E9" xr:uid="{00000000-0002-0000-0200-000002000000}">
      <formula1>"PERSONAL,BUSINESS"</formula1>
    </dataValidation>
    <dataValidation type="list" allowBlank="1" showInputMessage="1" showErrorMessage="1" sqref="G54" xr:uid="{00000000-0002-0000-0200-000003000000}">
      <formula1>"12 Months,24 Months"</formula1>
    </dataValidation>
  </dataValidations>
  <pageMargins left="0.25" right="0.25" top="0.5" bottom="0.25" header="0.3" footer="0.3"/>
  <pageSetup scale="72" fitToHeight="0" orientation="landscape" r:id="rId1"/>
  <rowBreaks count="1" manualBreakCount="1">
    <brk id="41"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4" operator="containsText" id="{5B59881A-8964-40DF-ADB4-9586A8F6E25A}">
            <xm:f>NOT(ISERROR(SEARCH("-",M18)))</xm:f>
            <xm:f>"-"</xm:f>
            <x14:dxf>
              <font>
                <b/>
                <i val="0"/>
                <color rgb="FFC00000"/>
              </font>
              <fill>
                <patternFill>
                  <bgColor rgb="FFFFFF00"/>
                </patternFill>
              </fill>
            </x14:dxf>
          </x14:cfRule>
          <xm:sqref>M18</xm:sqref>
        </x14:conditionalFormatting>
        <x14:conditionalFormatting xmlns:xm="http://schemas.microsoft.com/office/excel/2006/main">
          <x14:cfRule type="containsText" priority="22" operator="containsText" id="{2B981A81-DD95-4F1A-9CA7-06D5AE512281}">
            <xm:f>NOT(ISERROR(SEARCH("-",M22)))</xm:f>
            <xm:f>"-"</xm:f>
            <x14:dxf>
              <font>
                <b/>
                <i val="0"/>
                <color rgb="FFC00000"/>
              </font>
              <fill>
                <patternFill>
                  <bgColor rgb="FFFFFF00"/>
                </patternFill>
              </fill>
            </x14:dxf>
          </x14:cfRule>
          <xm:sqref>M22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B1:M40"/>
  <sheetViews>
    <sheetView showGridLines="0" zoomScaleNormal="100" workbookViewId="0">
      <selection activeCell="D14" sqref="D14"/>
    </sheetView>
  </sheetViews>
  <sheetFormatPr defaultRowHeight="15"/>
  <cols>
    <col min="1" max="1" width="2.42578125" customWidth="1"/>
    <col min="2" max="2" width="5.42578125" customWidth="1"/>
    <col min="3" max="3" width="26.28515625" customWidth="1"/>
    <col min="4" max="4" width="21.85546875" customWidth="1"/>
    <col min="5" max="5" width="15.28515625" customWidth="1"/>
    <col min="6" max="6" width="28" customWidth="1"/>
    <col min="7" max="7" width="18" customWidth="1"/>
    <col min="8" max="8" width="14.140625" customWidth="1"/>
    <col min="9" max="9" width="3.140625" customWidth="1"/>
    <col min="13" max="13" width="10.140625" bestFit="1" customWidth="1"/>
    <col min="14" max="14" width="3.140625" customWidth="1"/>
  </cols>
  <sheetData>
    <row r="1" spans="2:13" ht="15.75" thickBot="1">
      <c r="B1" s="4"/>
    </row>
    <row r="2" spans="2:13" ht="24" thickBot="1">
      <c r="B2" s="4"/>
      <c r="C2" s="153" t="s">
        <v>0</v>
      </c>
      <c r="D2" s="154"/>
      <c r="E2" s="154"/>
      <c r="F2" s="154"/>
      <c r="G2" s="154"/>
      <c r="H2" s="155"/>
    </row>
    <row r="3" spans="2:13">
      <c r="B3" s="4"/>
    </row>
    <row r="4" spans="2:13">
      <c r="B4" s="4"/>
    </row>
    <row r="5" spans="2:13" ht="15.75" thickBot="1">
      <c r="B5" s="4"/>
    </row>
    <row r="6" spans="2:13">
      <c r="B6" s="4"/>
      <c r="C6" s="15" t="s">
        <v>1</v>
      </c>
      <c r="D6" s="166"/>
      <c r="E6" s="166"/>
      <c r="F6" s="47" t="s">
        <v>2</v>
      </c>
      <c r="G6" s="156"/>
      <c r="H6" s="157"/>
    </row>
    <row r="7" spans="2:13">
      <c r="B7" s="4"/>
      <c r="C7" s="48" t="s">
        <v>39</v>
      </c>
      <c r="D7" s="167"/>
      <c r="E7" s="167"/>
      <c r="F7" s="2" t="s">
        <v>4</v>
      </c>
      <c r="G7" s="158"/>
      <c r="H7" s="159"/>
    </row>
    <row r="8" spans="2:13" ht="15.75" thickBot="1">
      <c r="B8" s="4"/>
      <c r="C8" s="48" t="s">
        <v>5</v>
      </c>
      <c r="D8" s="168"/>
      <c r="E8" s="168"/>
      <c r="F8" s="2" t="s">
        <v>62</v>
      </c>
      <c r="G8" s="219"/>
      <c r="H8" s="220"/>
      <c r="M8" s="75" t="s">
        <v>63</v>
      </c>
    </row>
    <row r="9" spans="2:13" ht="19.5" thickBot="1">
      <c r="B9" s="4"/>
      <c r="C9" s="191" t="s">
        <v>64</v>
      </c>
      <c r="D9" s="192"/>
      <c r="E9" s="192"/>
      <c r="F9" s="192"/>
      <c r="G9" s="192"/>
      <c r="H9" s="193"/>
      <c r="M9" s="75" t="s">
        <v>65</v>
      </c>
    </row>
    <row r="10" spans="2:13" ht="15.75" thickBot="1"/>
    <row r="11" spans="2:13" ht="15.75" thickBot="1">
      <c r="C11" s="43" t="s">
        <v>66</v>
      </c>
      <c r="D11" s="221"/>
      <c r="E11" s="221"/>
      <c r="F11" s="44" t="s">
        <v>67</v>
      </c>
      <c r="G11" s="221"/>
      <c r="H11" s="222"/>
    </row>
    <row r="12" spans="2:13" ht="15.75" thickBot="1">
      <c r="C12" s="59" t="s">
        <v>68</v>
      </c>
      <c r="D12" s="60" t="s">
        <v>69</v>
      </c>
      <c r="E12" s="32"/>
      <c r="F12" s="60" t="s">
        <v>68</v>
      </c>
      <c r="G12" s="60" t="s">
        <v>69</v>
      </c>
      <c r="H12" s="33"/>
    </row>
    <row r="13" spans="2:13">
      <c r="C13" s="76">
        <v>2021</v>
      </c>
      <c r="D13" s="111"/>
      <c r="E13" s="70">
        <f>D13/12</f>
        <v>0</v>
      </c>
      <c r="F13" s="78">
        <v>2021</v>
      </c>
      <c r="G13" s="111"/>
      <c r="H13" s="73">
        <f>G13/12</f>
        <v>0</v>
      </c>
    </row>
    <row r="14" spans="2:13" ht="15.75" thickBot="1">
      <c r="C14" s="77">
        <v>2020</v>
      </c>
      <c r="D14" s="112"/>
      <c r="E14" s="71">
        <f>(D13+D14)/24</f>
        <v>0</v>
      </c>
      <c r="F14" s="79">
        <v>2020</v>
      </c>
      <c r="G14" s="112"/>
      <c r="H14" s="74">
        <f>(G13+G14)/24</f>
        <v>0</v>
      </c>
    </row>
    <row r="15" spans="2:13">
      <c r="C15" s="45"/>
      <c r="D15" s="46"/>
      <c r="F15" s="45"/>
      <c r="G15" s="46"/>
    </row>
    <row r="16" spans="2:13" ht="3.75" customHeight="1" thickBot="1"/>
    <row r="17" spans="3:8" ht="15.75" thickBot="1">
      <c r="C17" s="59" t="s">
        <v>70</v>
      </c>
      <c r="D17" s="221"/>
      <c r="E17" s="221"/>
      <c r="F17" s="60" t="s">
        <v>71</v>
      </c>
      <c r="G17" s="221"/>
      <c r="H17" s="222"/>
    </row>
    <row r="18" spans="3:8" ht="15.75" thickBot="1">
      <c r="C18" s="61" t="s">
        <v>68</v>
      </c>
      <c r="D18" s="62" t="s">
        <v>69</v>
      </c>
      <c r="E18" s="63"/>
      <c r="F18" s="62" t="s">
        <v>68</v>
      </c>
      <c r="G18" s="62" t="s">
        <v>69</v>
      </c>
      <c r="H18" s="64"/>
    </row>
    <row r="19" spans="3:8">
      <c r="C19" s="76">
        <v>2021</v>
      </c>
      <c r="D19" s="111"/>
      <c r="E19" s="70">
        <f>D19/12</f>
        <v>0</v>
      </c>
      <c r="F19" s="78">
        <v>2021</v>
      </c>
      <c r="G19" s="111"/>
      <c r="H19" s="73">
        <f>G19/12</f>
        <v>0</v>
      </c>
    </row>
    <row r="20" spans="3:8" ht="15.75" thickBot="1">
      <c r="C20" s="77">
        <v>2020</v>
      </c>
      <c r="D20" s="112"/>
      <c r="E20" s="72">
        <f>(D19+D20)/24</f>
        <v>0</v>
      </c>
      <c r="F20" s="79">
        <v>2020</v>
      </c>
      <c r="G20" s="112"/>
      <c r="H20" s="74">
        <f>(G19+G20)/24</f>
        <v>0</v>
      </c>
    </row>
    <row r="21" spans="3:8" ht="8.25" customHeight="1"/>
    <row r="22" spans="3:8" ht="5.25" customHeight="1" thickBot="1"/>
    <row r="23" spans="3:8" s="14" customFormat="1">
      <c r="C23" s="59" t="s">
        <v>72</v>
      </c>
      <c r="D23" s="60"/>
      <c r="E23" s="47"/>
      <c r="F23" s="60" t="s">
        <v>73</v>
      </c>
      <c r="G23" s="60"/>
      <c r="H23" s="65"/>
    </row>
    <row r="24" spans="3:8">
      <c r="C24" s="113" t="s">
        <v>65</v>
      </c>
      <c r="D24" s="46">
        <f>SUMIF(M8:M9,C24,E13:E14)</f>
        <v>0</v>
      </c>
      <c r="F24" s="115" t="s">
        <v>65</v>
      </c>
      <c r="G24" s="46">
        <f>SUMIF(M8:M9,F24,H13:H14)</f>
        <v>0</v>
      </c>
      <c r="H24" s="9"/>
    </row>
    <row r="25" spans="3:8">
      <c r="C25" s="35"/>
      <c r="D25" s="4"/>
      <c r="F25" s="4"/>
      <c r="G25" s="4"/>
      <c r="H25" s="9"/>
    </row>
    <row r="26" spans="3:8" s="14" customFormat="1">
      <c r="C26" s="58" t="s">
        <v>74</v>
      </c>
      <c r="D26" s="57"/>
      <c r="E26" s="2"/>
      <c r="F26" s="57" t="s">
        <v>75</v>
      </c>
      <c r="G26" s="57"/>
      <c r="H26" s="66"/>
    </row>
    <row r="27" spans="3:8" ht="15.75" thickBot="1">
      <c r="C27" s="114" t="s">
        <v>65</v>
      </c>
      <c r="D27" s="67">
        <f>SUMIF(M8:M9,C27,E19:E20)</f>
        <v>0</v>
      </c>
      <c r="E27" s="1"/>
      <c r="F27" s="116" t="s">
        <v>65</v>
      </c>
      <c r="G27" s="67">
        <f>SUMIF(M8:M9,F27,H19:H20)</f>
        <v>0</v>
      </c>
      <c r="H27" s="11"/>
    </row>
    <row r="28" spans="3:8" ht="9.75" customHeight="1"/>
    <row r="29" spans="3:8" ht="6" customHeight="1" thickBot="1"/>
    <row r="30" spans="3:8">
      <c r="C30" s="120" t="s">
        <v>76</v>
      </c>
      <c r="D30" s="34"/>
      <c r="E30" s="68">
        <f>D24+G24+D27+G27</f>
        <v>0</v>
      </c>
    </row>
    <row r="31" spans="3:8">
      <c r="C31" s="121" t="s">
        <v>77</v>
      </c>
      <c r="E31" s="69">
        <f>0.1*E30</f>
        <v>0</v>
      </c>
    </row>
    <row r="32" spans="3:8" ht="16.5" thickBot="1">
      <c r="C32" s="117" t="s">
        <v>78</v>
      </c>
      <c r="D32" s="118"/>
      <c r="E32" s="119">
        <f>E30-E31</f>
        <v>0</v>
      </c>
    </row>
    <row r="33" spans="3:8" ht="15.75" thickBot="1"/>
    <row r="34" spans="3:8" ht="15.75" thickBot="1">
      <c r="C34" s="36" t="s">
        <v>38</v>
      </c>
      <c r="D34" s="32"/>
      <c r="E34" s="32"/>
      <c r="F34" s="32"/>
      <c r="G34" s="32"/>
      <c r="H34" s="33"/>
    </row>
    <row r="35" spans="3:8">
      <c r="C35" s="182"/>
      <c r="D35" s="183"/>
      <c r="E35" s="183"/>
      <c r="F35" s="183"/>
      <c r="G35" s="183"/>
      <c r="H35" s="184"/>
    </row>
    <row r="36" spans="3:8">
      <c r="C36" s="185"/>
      <c r="D36" s="186"/>
      <c r="E36" s="186"/>
      <c r="F36" s="186"/>
      <c r="G36" s="186"/>
      <c r="H36" s="187"/>
    </row>
    <row r="37" spans="3:8">
      <c r="C37" s="185"/>
      <c r="D37" s="186"/>
      <c r="E37" s="186"/>
      <c r="F37" s="186"/>
      <c r="G37" s="186"/>
      <c r="H37" s="187"/>
    </row>
    <row r="38" spans="3:8">
      <c r="C38" s="185"/>
      <c r="D38" s="186"/>
      <c r="E38" s="186"/>
      <c r="F38" s="186"/>
      <c r="G38" s="186"/>
      <c r="H38" s="187"/>
    </row>
    <row r="39" spans="3:8">
      <c r="C39" s="185"/>
      <c r="D39" s="186"/>
      <c r="E39" s="186"/>
      <c r="F39" s="186"/>
      <c r="G39" s="186"/>
      <c r="H39" s="187"/>
    </row>
    <row r="40" spans="3:8" ht="15.75" thickBot="1">
      <c r="C40" s="188"/>
      <c r="D40" s="189"/>
      <c r="E40" s="189"/>
      <c r="F40" s="189"/>
      <c r="G40" s="189"/>
      <c r="H40" s="190"/>
    </row>
  </sheetData>
  <sheetProtection algorithmName="SHA-512" hashValue="C2N65FSSs5gqhFkJVhhxwNq1TFYDSnRzPGQHXcmBgDA6aUYWa7DavNvmfYdHgyLH4sBiD+/WpoLQ/DmVH6f5vw==" saltValue="i/PBJf8+xBoo9vEy3czZBA==" spinCount="100000" sheet="1" objects="1" scenarios="1" selectLockedCells="1"/>
  <mergeCells count="13">
    <mergeCell ref="D17:E17"/>
    <mergeCell ref="G17:H17"/>
    <mergeCell ref="C35:H40"/>
    <mergeCell ref="G11:H11"/>
    <mergeCell ref="C9:H9"/>
    <mergeCell ref="D11:E11"/>
    <mergeCell ref="D8:E8"/>
    <mergeCell ref="G8:H8"/>
    <mergeCell ref="C2:H2"/>
    <mergeCell ref="D6:E6"/>
    <mergeCell ref="G6:H6"/>
    <mergeCell ref="D7:E7"/>
    <mergeCell ref="G7:H7"/>
  </mergeCells>
  <dataValidations count="2">
    <dataValidation type="list" allowBlank="1" showInputMessage="1" showErrorMessage="1" sqref="G8" xr:uid="{00000000-0002-0000-0300-000000000000}">
      <formula1>"1 Year, 2 Years"</formula1>
    </dataValidation>
    <dataValidation type="list" allowBlank="1" showInputMessage="1" showErrorMessage="1" sqref="C24 F24 C27 F27" xr:uid="{00000000-0002-0000-0300-000001000000}">
      <formula1>$M$8:$M$9</formula1>
    </dataValidation>
  </dataValidations>
  <pageMargins left="0.25" right="0.25" top="0.5" bottom="0.25" header="0.3" footer="0.3"/>
  <pageSetup scale="7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Bayview Asset Management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Misty Glover</dc:creator>
  <cp:keywords/>
  <dc:description/>
  <cp:lastModifiedBy>Josie Maniscalco-Powell</cp:lastModifiedBy>
  <cp:revision/>
  <dcterms:created xsi:type="dcterms:W3CDTF">2022-04-20T07:17:37Z</dcterms:created>
  <dcterms:modified xsi:type="dcterms:W3CDTF">2022-06-29T15:35:31Z</dcterms:modified>
  <cp:category/>
  <cp:contentStatus/>
</cp:coreProperties>
</file>